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.UADFD01\Desktop\ROZPOČET\2020\Lukáš\Výměna kolejnic\"/>
    </mc:Choice>
  </mc:AlternateContent>
  <bookViews>
    <workbookView xWindow="0" yWindow="0" windowWidth="28800" windowHeight="12300" activeTab="1"/>
  </bookViews>
  <sheets>
    <sheet name="Rekapitulace stavby" sheetId="1" r:id="rId1"/>
    <sheet name="SO 01 - Výměna kolejnic v..." sheetId="2" r:id="rId2"/>
    <sheet name="VRN - - soupis prací VRN" sheetId="3" r:id="rId3"/>
  </sheets>
  <definedNames>
    <definedName name="_xlnm._FilterDatabase" localSheetId="1" hidden="1">'SO 01 - Výměna kolejnic v...'!$C$118:$L$216</definedName>
    <definedName name="_xlnm._FilterDatabase" localSheetId="2" hidden="1">'VRN - - soupis prací VRN'!$C$116:$L$120</definedName>
    <definedName name="_xlnm.Print_Titles" localSheetId="0">'Rekapitulace stavby'!$92:$92</definedName>
    <definedName name="_xlnm.Print_Titles" localSheetId="1">'SO 01 - Výměna kolejnic v...'!$118:$118</definedName>
    <definedName name="_xlnm.Print_Titles" localSheetId="2">'VRN - - soupis prací VRN'!$116:$116</definedName>
    <definedName name="_xlnm.Print_Area" localSheetId="0">'Rekapitulace stavby'!$D$4:$AO$76,'Rekapitulace stavby'!$C$82:$AQ$97</definedName>
    <definedName name="_xlnm.Print_Area" localSheetId="1">'SO 01 - Výměna kolejnic v...'!$C$4:$K$41,'SO 01 - Výměna kolejnic v...'!$C$50:$K$76,'SO 01 - Výměna kolejnic v...'!$C$82:$K$100,'SO 01 - Výměna kolejnic v...'!$C$106:$L$216</definedName>
    <definedName name="_xlnm.Print_Area" localSheetId="2">'VRN - - soupis prací VRN'!$C$4:$K$41,'VRN - - soupis prací VRN'!$C$50:$K$76,'VRN - - soupis prací VRN'!$C$82:$K$98,'VRN - - soupis prací VRN'!$C$104:$L$120</definedName>
  </definedNames>
  <calcPr calcId="162913"/>
</workbook>
</file>

<file path=xl/calcChain.xml><?xml version="1.0" encoding="utf-8"?>
<calcChain xmlns="http://schemas.openxmlformats.org/spreadsheetml/2006/main">
  <c r="K39" i="3" l="1"/>
  <c r="K38" i="3"/>
  <c r="BA96" i="1"/>
  <c r="K37" i="3"/>
  <c r="AZ96" i="1" s="1"/>
  <c r="BI119" i="3"/>
  <c r="F39" i="3"/>
  <c r="BF96" i="1"/>
  <c r="BH119" i="3"/>
  <c r="F38" i="3"/>
  <c r="BE96" i="1"/>
  <c r="BG119" i="3"/>
  <c r="F37" i="3" s="1"/>
  <c r="BD96" i="1" s="1"/>
  <c r="BF119" i="3"/>
  <c r="F36" i="3" s="1"/>
  <c r="BC96" i="1" s="1"/>
  <c r="K36" i="3"/>
  <c r="AY96" i="1" s="1"/>
  <c r="R119" i="3"/>
  <c r="R118" i="3" s="1"/>
  <c r="Q119" i="3"/>
  <c r="Q118" i="3" s="1"/>
  <c r="X119" i="3"/>
  <c r="X118" i="3" s="1"/>
  <c r="X117" i="3" s="1"/>
  <c r="V119" i="3"/>
  <c r="V118" i="3"/>
  <c r="V117" i="3" s="1"/>
  <c r="T119" i="3"/>
  <c r="T118" i="3"/>
  <c r="T117" i="3"/>
  <c r="AW96" i="1" s="1"/>
  <c r="P119" i="3"/>
  <c r="BK119" i="3"/>
  <c r="BK118" i="3"/>
  <c r="K119" i="3"/>
  <c r="BE119" i="3"/>
  <c r="F113" i="3"/>
  <c r="F111" i="3"/>
  <c r="E109" i="3"/>
  <c r="F91" i="3"/>
  <c r="F89" i="3"/>
  <c r="E87" i="3"/>
  <c r="J24" i="3"/>
  <c r="E24" i="3"/>
  <c r="J23" i="3"/>
  <c r="J21" i="3"/>
  <c r="E21" i="3"/>
  <c r="J113" i="3" s="1"/>
  <c r="J91" i="3"/>
  <c r="J20" i="3"/>
  <c r="J18" i="3"/>
  <c r="E18" i="3"/>
  <c r="F114" i="3"/>
  <c r="F92" i="3"/>
  <c r="J17" i="3"/>
  <c r="J12" i="3"/>
  <c r="J111" i="3"/>
  <c r="J89" i="3"/>
  <c r="E7" i="3"/>
  <c r="E107" i="3" s="1"/>
  <c r="E85" i="3"/>
  <c r="K39" i="2"/>
  <c r="K38" i="2"/>
  <c r="BA95" i="1" s="1"/>
  <c r="K37" i="2"/>
  <c r="AZ95" i="1"/>
  <c r="BI216" i="2"/>
  <c r="BH216" i="2"/>
  <c r="BG216" i="2"/>
  <c r="BF216" i="2"/>
  <c r="R216" i="2"/>
  <c r="Q216" i="2"/>
  <c r="X216" i="2"/>
  <c r="V216" i="2"/>
  <c r="T216" i="2"/>
  <c r="P216" i="2"/>
  <c r="BK216" i="2"/>
  <c r="K216" i="2"/>
  <c r="BE216" i="2" s="1"/>
  <c r="BI212" i="2"/>
  <c r="BH212" i="2"/>
  <c r="BG212" i="2"/>
  <c r="BF212" i="2"/>
  <c r="R212" i="2"/>
  <c r="Q212" i="2"/>
  <c r="X212" i="2"/>
  <c r="V212" i="2"/>
  <c r="T212" i="2"/>
  <c r="P212" i="2"/>
  <c r="K212" i="2" s="1"/>
  <c r="BE212" i="2" s="1"/>
  <c r="BK212" i="2"/>
  <c r="BI204" i="2"/>
  <c r="BH204" i="2"/>
  <c r="BG204" i="2"/>
  <c r="BF204" i="2"/>
  <c r="R204" i="2"/>
  <c r="Q204" i="2"/>
  <c r="X204" i="2"/>
  <c r="V204" i="2"/>
  <c r="T204" i="2"/>
  <c r="P204" i="2"/>
  <c r="BI190" i="2"/>
  <c r="BH190" i="2"/>
  <c r="BG190" i="2"/>
  <c r="BF190" i="2"/>
  <c r="R190" i="2"/>
  <c r="Q190" i="2"/>
  <c r="X190" i="2"/>
  <c r="V190" i="2"/>
  <c r="T190" i="2"/>
  <c r="P190" i="2"/>
  <c r="BK190" i="2" s="1"/>
  <c r="K190" i="2"/>
  <c r="BE190" i="2"/>
  <c r="BI180" i="2"/>
  <c r="BH180" i="2"/>
  <c r="BG180" i="2"/>
  <c r="BF180" i="2"/>
  <c r="R180" i="2"/>
  <c r="Q180" i="2"/>
  <c r="X180" i="2"/>
  <c r="V180" i="2"/>
  <c r="T180" i="2"/>
  <c r="P180" i="2"/>
  <c r="BK180" i="2"/>
  <c r="K180" i="2"/>
  <c r="BE180" i="2" s="1"/>
  <c r="BI177" i="2"/>
  <c r="BH177" i="2"/>
  <c r="BG177" i="2"/>
  <c r="BF177" i="2"/>
  <c r="R177" i="2"/>
  <c r="Q177" i="2"/>
  <c r="X177" i="2"/>
  <c r="X171" i="2" s="1"/>
  <c r="V177" i="2"/>
  <c r="T177" i="2"/>
  <c r="P177" i="2"/>
  <c r="K177" i="2" s="1"/>
  <c r="BE177" i="2" s="1"/>
  <c r="BK177" i="2"/>
  <c r="BI176" i="2"/>
  <c r="BH176" i="2"/>
  <c r="BG176" i="2"/>
  <c r="BF176" i="2"/>
  <c r="R176" i="2"/>
  <c r="Q176" i="2"/>
  <c r="X176" i="2"/>
  <c r="V176" i="2"/>
  <c r="T176" i="2"/>
  <c r="P176" i="2"/>
  <c r="BI175" i="2"/>
  <c r="BH175" i="2"/>
  <c r="BG175" i="2"/>
  <c r="BF175" i="2"/>
  <c r="R175" i="2"/>
  <c r="Q175" i="2"/>
  <c r="X175" i="2"/>
  <c r="V175" i="2"/>
  <c r="T175" i="2"/>
  <c r="T171" i="2" s="1"/>
  <c r="P175" i="2"/>
  <c r="BK175" i="2" s="1"/>
  <c r="K175" i="2"/>
  <c r="BE175" i="2"/>
  <c r="BI174" i="2"/>
  <c r="BH174" i="2"/>
  <c r="BG174" i="2"/>
  <c r="BF174" i="2"/>
  <c r="R174" i="2"/>
  <c r="Q174" i="2"/>
  <c r="X174" i="2"/>
  <c r="V174" i="2"/>
  <c r="T174" i="2"/>
  <c r="P174" i="2"/>
  <c r="BK174" i="2"/>
  <c r="K174" i="2"/>
  <c r="BE174" i="2" s="1"/>
  <c r="BI173" i="2"/>
  <c r="BH173" i="2"/>
  <c r="BG173" i="2"/>
  <c r="BF173" i="2"/>
  <c r="R173" i="2"/>
  <c r="Q173" i="2"/>
  <c r="X173" i="2"/>
  <c r="V173" i="2"/>
  <c r="T173" i="2"/>
  <c r="P173" i="2"/>
  <c r="K173" i="2" s="1"/>
  <c r="BE173" i="2" s="1"/>
  <c r="BK173" i="2"/>
  <c r="BI172" i="2"/>
  <c r="BH172" i="2"/>
  <c r="BG172" i="2"/>
  <c r="BF172" i="2"/>
  <c r="R172" i="2"/>
  <c r="R171" i="2"/>
  <c r="J99" i="2" s="1"/>
  <c r="Q172" i="2"/>
  <c r="Q171" i="2" s="1"/>
  <c r="I99" i="2" s="1"/>
  <c r="X172" i="2"/>
  <c r="V172" i="2"/>
  <c r="T172" i="2"/>
  <c r="P172" i="2"/>
  <c r="BK172" i="2" s="1"/>
  <c r="K172" i="2"/>
  <c r="BE172" i="2"/>
  <c r="BI170" i="2"/>
  <c r="BH170" i="2"/>
  <c r="BG170" i="2"/>
  <c r="BF170" i="2"/>
  <c r="R170" i="2"/>
  <c r="Q170" i="2"/>
  <c r="X170" i="2"/>
  <c r="V170" i="2"/>
  <c r="T170" i="2"/>
  <c r="P170" i="2"/>
  <c r="K170" i="2" s="1"/>
  <c r="BE170" i="2" s="1"/>
  <c r="BK170" i="2"/>
  <c r="BI169" i="2"/>
  <c r="BH169" i="2"/>
  <c r="BG169" i="2"/>
  <c r="BF169" i="2"/>
  <c r="R169" i="2"/>
  <c r="Q169" i="2"/>
  <c r="X169" i="2"/>
  <c r="V169" i="2"/>
  <c r="T169" i="2"/>
  <c r="P169" i="2"/>
  <c r="BI168" i="2"/>
  <c r="BH168" i="2"/>
  <c r="BG168" i="2"/>
  <c r="BF168" i="2"/>
  <c r="R168" i="2"/>
  <c r="Q168" i="2"/>
  <c r="X168" i="2"/>
  <c r="V168" i="2"/>
  <c r="T168" i="2"/>
  <c r="P168" i="2"/>
  <c r="BK168" i="2"/>
  <c r="K168" i="2"/>
  <c r="BE168" i="2"/>
  <c r="BI167" i="2"/>
  <c r="BH167" i="2"/>
  <c r="BG167" i="2"/>
  <c r="BF167" i="2"/>
  <c r="R167" i="2"/>
  <c r="Q167" i="2"/>
  <c r="X167" i="2"/>
  <c r="V167" i="2"/>
  <c r="T167" i="2"/>
  <c r="P167" i="2"/>
  <c r="BK167" i="2"/>
  <c r="K167" i="2"/>
  <c r="BE167" i="2" s="1"/>
  <c r="BI166" i="2"/>
  <c r="BH166" i="2"/>
  <c r="BG166" i="2"/>
  <c r="BF166" i="2"/>
  <c r="R166" i="2"/>
  <c r="Q166" i="2"/>
  <c r="X166" i="2"/>
  <c r="V166" i="2"/>
  <c r="T166" i="2"/>
  <c r="P166" i="2"/>
  <c r="K166" i="2" s="1"/>
  <c r="BE166" i="2" s="1"/>
  <c r="BK166" i="2"/>
  <c r="BI165" i="2"/>
  <c r="BH165" i="2"/>
  <c r="BG165" i="2"/>
  <c r="BF165" i="2"/>
  <c r="R165" i="2"/>
  <c r="Q165" i="2"/>
  <c r="X165" i="2"/>
  <c r="V165" i="2"/>
  <c r="T165" i="2"/>
  <c r="P165" i="2"/>
  <c r="BI164" i="2"/>
  <c r="BH164" i="2"/>
  <c r="BG164" i="2"/>
  <c r="BF164" i="2"/>
  <c r="R164" i="2"/>
  <c r="Q164" i="2"/>
  <c r="X164" i="2"/>
  <c r="V164" i="2"/>
  <c r="T164" i="2"/>
  <c r="P164" i="2"/>
  <c r="BK164" i="2"/>
  <c r="K164" i="2"/>
  <c r="BE164" i="2"/>
  <c r="BI163" i="2"/>
  <c r="BH163" i="2"/>
  <c r="BG163" i="2"/>
  <c r="BF163" i="2"/>
  <c r="R163" i="2"/>
  <c r="Q163" i="2"/>
  <c r="X163" i="2"/>
  <c r="V163" i="2"/>
  <c r="T163" i="2"/>
  <c r="P163" i="2"/>
  <c r="BK163" i="2"/>
  <c r="K163" i="2"/>
  <c r="BE163" i="2" s="1"/>
  <c r="BI162" i="2"/>
  <c r="BH162" i="2"/>
  <c r="BG162" i="2"/>
  <c r="BF162" i="2"/>
  <c r="R162" i="2"/>
  <c r="Q162" i="2"/>
  <c r="X162" i="2"/>
  <c r="V162" i="2"/>
  <c r="T162" i="2"/>
  <c r="P162" i="2"/>
  <c r="K162" i="2" s="1"/>
  <c r="BE162" i="2" s="1"/>
  <c r="BK162" i="2"/>
  <c r="BI161" i="2"/>
  <c r="BH161" i="2"/>
  <c r="BG161" i="2"/>
  <c r="BF161" i="2"/>
  <c r="R161" i="2"/>
  <c r="Q161" i="2"/>
  <c r="X161" i="2"/>
  <c r="V161" i="2"/>
  <c r="T161" i="2"/>
  <c r="P161" i="2"/>
  <c r="BI160" i="2"/>
  <c r="BH160" i="2"/>
  <c r="BG160" i="2"/>
  <c r="BF160" i="2"/>
  <c r="R160" i="2"/>
  <c r="Q160" i="2"/>
  <c r="X160" i="2"/>
  <c r="V160" i="2"/>
  <c r="T160" i="2"/>
  <c r="P160" i="2"/>
  <c r="BK160" i="2" s="1"/>
  <c r="K160" i="2"/>
  <c r="BE160" i="2"/>
  <c r="BI159" i="2"/>
  <c r="BH159" i="2"/>
  <c r="BG159" i="2"/>
  <c r="BF159" i="2"/>
  <c r="R159" i="2"/>
  <c r="Q159" i="2"/>
  <c r="X159" i="2"/>
  <c r="V159" i="2"/>
  <c r="T159" i="2"/>
  <c r="P159" i="2"/>
  <c r="BK159" i="2"/>
  <c r="K159" i="2"/>
  <c r="BE159" i="2" s="1"/>
  <c r="BI158" i="2"/>
  <c r="BH158" i="2"/>
  <c r="BG158" i="2"/>
  <c r="BF158" i="2"/>
  <c r="R158" i="2"/>
  <c r="Q158" i="2"/>
  <c r="X158" i="2"/>
  <c r="V158" i="2"/>
  <c r="T158" i="2"/>
  <c r="P158" i="2"/>
  <c r="K158" i="2" s="1"/>
  <c r="BE158" i="2" s="1"/>
  <c r="BK158" i="2"/>
  <c r="BI156" i="2"/>
  <c r="BH156" i="2"/>
  <c r="BG156" i="2"/>
  <c r="BF156" i="2"/>
  <c r="R156" i="2"/>
  <c r="Q156" i="2"/>
  <c r="X156" i="2"/>
  <c r="V156" i="2"/>
  <c r="T156" i="2"/>
  <c r="P156" i="2"/>
  <c r="BI154" i="2"/>
  <c r="BH154" i="2"/>
  <c r="BG154" i="2"/>
  <c r="BF154" i="2"/>
  <c r="R154" i="2"/>
  <c r="Q154" i="2"/>
  <c r="X154" i="2"/>
  <c r="V154" i="2"/>
  <c r="T154" i="2"/>
  <c r="P154" i="2"/>
  <c r="BK154" i="2" s="1"/>
  <c r="K154" i="2"/>
  <c r="BE154" i="2"/>
  <c r="BI152" i="2"/>
  <c r="BH152" i="2"/>
  <c r="BG152" i="2"/>
  <c r="BF152" i="2"/>
  <c r="R152" i="2"/>
  <c r="Q152" i="2"/>
  <c r="X152" i="2"/>
  <c r="V152" i="2"/>
  <c r="T152" i="2"/>
  <c r="P152" i="2"/>
  <c r="BK152" i="2"/>
  <c r="K152" i="2"/>
  <c r="BE152" i="2" s="1"/>
  <c r="BI150" i="2"/>
  <c r="BH150" i="2"/>
  <c r="BG150" i="2"/>
  <c r="BF150" i="2"/>
  <c r="R150" i="2"/>
  <c r="Q150" i="2"/>
  <c r="X150" i="2"/>
  <c r="V150" i="2"/>
  <c r="T150" i="2"/>
  <c r="P150" i="2"/>
  <c r="K150" i="2" s="1"/>
  <c r="BE150" i="2" s="1"/>
  <c r="BK150" i="2"/>
  <c r="BI148" i="2"/>
  <c r="BH148" i="2"/>
  <c r="BG148" i="2"/>
  <c r="BF148" i="2"/>
  <c r="R148" i="2"/>
  <c r="Q148" i="2"/>
  <c r="X148" i="2"/>
  <c r="V148" i="2"/>
  <c r="T148" i="2"/>
  <c r="P148" i="2"/>
  <c r="BI146" i="2"/>
  <c r="BH146" i="2"/>
  <c r="BG146" i="2"/>
  <c r="BF146" i="2"/>
  <c r="R146" i="2"/>
  <c r="Q146" i="2"/>
  <c r="X146" i="2"/>
  <c r="V146" i="2"/>
  <c r="T146" i="2"/>
  <c r="P146" i="2"/>
  <c r="BK146" i="2" s="1"/>
  <c r="K146" i="2"/>
  <c r="BE146" i="2"/>
  <c r="BI145" i="2"/>
  <c r="BH145" i="2"/>
  <c r="BG145" i="2"/>
  <c r="BF145" i="2"/>
  <c r="R145" i="2"/>
  <c r="Q145" i="2"/>
  <c r="X145" i="2"/>
  <c r="V145" i="2"/>
  <c r="T145" i="2"/>
  <c r="P145" i="2"/>
  <c r="BK145" i="2"/>
  <c r="K145" i="2"/>
  <c r="BE145" i="2" s="1"/>
  <c r="BI144" i="2"/>
  <c r="BH144" i="2"/>
  <c r="BG144" i="2"/>
  <c r="BF144" i="2"/>
  <c r="R144" i="2"/>
  <c r="Q144" i="2"/>
  <c r="X144" i="2"/>
  <c r="V144" i="2"/>
  <c r="T144" i="2"/>
  <c r="P144" i="2"/>
  <c r="K144" i="2" s="1"/>
  <c r="BE144" i="2" s="1"/>
  <c r="BK144" i="2"/>
  <c r="BI143" i="2"/>
  <c r="BH143" i="2"/>
  <c r="BG143" i="2"/>
  <c r="BF143" i="2"/>
  <c r="R143" i="2"/>
  <c r="Q143" i="2"/>
  <c r="X143" i="2"/>
  <c r="V143" i="2"/>
  <c r="T143" i="2"/>
  <c r="P143" i="2"/>
  <c r="BI142" i="2"/>
  <c r="F39" i="2" s="1"/>
  <c r="BF95" i="1" s="1"/>
  <c r="BF94" i="1" s="1"/>
  <c r="W33" i="1" s="1"/>
  <c r="BH142" i="2"/>
  <c r="BG142" i="2"/>
  <c r="BF142" i="2"/>
  <c r="R142" i="2"/>
  <c r="Q142" i="2"/>
  <c r="X142" i="2"/>
  <c r="V142" i="2"/>
  <c r="T142" i="2"/>
  <c r="P142" i="2"/>
  <c r="BK142" i="2"/>
  <c r="K142" i="2"/>
  <c r="BE142" i="2"/>
  <c r="BI141" i="2"/>
  <c r="BH141" i="2"/>
  <c r="BG141" i="2"/>
  <c r="BF141" i="2"/>
  <c r="R141" i="2"/>
  <c r="Q141" i="2"/>
  <c r="X141" i="2"/>
  <c r="V141" i="2"/>
  <c r="T141" i="2"/>
  <c r="P141" i="2"/>
  <c r="BK141" i="2"/>
  <c r="K141" i="2"/>
  <c r="BE141" i="2" s="1"/>
  <c r="BI140" i="2"/>
  <c r="BH140" i="2"/>
  <c r="BG140" i="2"/>
  <c r="BF140" i="2"/>
  <c r="R140" i="2"/>
  <c r="Q140" i="2"/>
  <c r="X140" i="2"/>
  <c r="V140" i="2"/>
  <c r="T140" i="2"/>
  <c r="P140" i="2"/>
  <c r="K140" i="2" s="1"/>
  <c r="BE140" i="2" s="1"/>
  <c r="BK140" i="2"/>
  <c r="BI139" i="2"/>
  <c r="BH139" i="2"/>
  <c r="BG139" i="2"/>
  <c r="BF139" i="2"/>
  <c r="R139" i="2"/>
  <c r="Q139" i="2"/>
  <c r="X139" i="2"/>
  <c r="V139" i="2"/>
  <c r="T139" i="2"/>
  <c r="P139" i="2"/>
  <c r="BI137" i="2"/>
  <c r="BH137" i="2"/>
  <c r="BG137" i="2"/>
  <c r="BF137" i="2"/>
  <c r="R137" i="2"/>
  <c r="Q137" i="2"/>
  <c r="X137" i="2"/>
  <c r="V137" i="2"/>
  <c r="T137" i="2"/>
  <c r="P137" i="2"/>
  <c r="BK137" i="2" s="1"/>
  <c r="K137" i="2"/>
  <c r="BE137" i="2"/>
  <c r="BI135" i="2"/>
  <c r="BH135" i="2"/>
  <c r="BG135" i="2"/>
  <c r="BF135" i="2"/>
  <c r="R135" i="2"/>
  <c r="Q135" i="2"/>
  <c r="X135" i="2"/>
  <c r="V135" i="2"/>
  <c r="V121" i="2" s="1"/>
  <c r="V120" i="2" s="1"/>
  <c r="T135" i="2"/>
  <c r="P135" i="2"/>
  <c r="BK135" i="2"/>
  <c r="K135" i="2"/>
  <c r="BE135" i="2" s="1"/>
  <c r="BI133" i="2"/>
  <c r="BH133" i="2"/>
  <c r="BG133" i="2"/>
  <c r="BF133" i="2"/>
  <c r="R133" i="2"/>
  <c r="Q133" i="2"/>
  <c r="X133" i="2"/>
  <c r="V133" i="2"/>
  <c r="T133" i="2"/>
  <c r="P133" i="2"/>
  <c r="K133" i="2" s="1"/>
  <c r="BE133" i="2" s="1"/>
  <c r="BK133" i="2"/>
  <c r="BI131" i="2"/>
  <c r="BH131" i="2"/>
  <c r="BG131" i="2"/>
  <c r="BF131" i="2"/>
  <c r="R131" i="2"/>
  <c r="Q131" i="2"/>
  <c r="X131" i="2"/>
  <c r="V131" i="2"/>
  <c r="T131" i="2"/>
  <c r="P131" i="2"/>
  <c r="BI129" i="2"/>
  <c r="BH129" i="2"/>
  <c r="BG129" i="2"/>
  <c r="BF129" i="2"/>
  <c r="R129" i="2"/>
  <c r="Q129" i="2"/>
  <c r="X129" i="2"/>
  <c r="V129" i="2"/>
  <c r="T129" i="2"/>
  <c r="P129" i="2"/>
  <c r="BK129" i="2" s="1"/>
  <c r="K129" i="2"/>
  <c r="BE129" i="2"/>
  <c r="BI126" i="2"/>
  <c r="BH126" i="2"/>
  <c r="BG126" i="2"/>
  <c r="BF126" i="2"/>
  <c r="R126" i="2"/>
  <c r="Q126" i="2"/>
  <c r="X126" i="2"/>
  <c r="V126" i="2"/>
  <c r="T126" i="2"/>
  <c r="P126" i="2"/>
  <c r="BK126" i="2"/>
  <c r="K126" i="2"/>
  <c r="BE126" i="2" s="1"/>
  <c r="BI123" i="2"/>
  <c r="BH123" i="2"/>
  <c r="BG123" i="2"/>
  <c r="BF123" i="2"/>
  <c r="R123" i="2"/>
  <c r="Q123" i="2"/>
  <c r="X123" i="2"/>
  <c r="V123" i="2"/>
  <c r="T123" i="2"/>
  <c r="P123" i="2"/>
  <c r="K123" i="2" s="1"/>
  <c r="BE123" i="2" s="1"/>
  <c r="BK123" i="2"/>
  <c r="BI122" i="2"/>
  <c r="BH122" i="2"/>
  <c r="BG122" i="2"/>
  <c r="BF122" i="2"/>
  <c r="R122" i="2"/>
  <c r="R121" i="2" s="1"/>
  <c r="Q122" i="2"/>
  <c r="X122" i="2"/>
  <c r="X121" i="2" s="1"/>
  <c r="X120" i="2" s="1"/>
  <c r="X119" i="2" s="1"/>
  <c r="V122" i="2"/>
  <c r="T122" i="2"/>
  <c r="T121" i="2" s="1"/>
  <c r="T120" i="2" s="1"/>
  <c r="P122" i="2"/>
  <c r="BK122" i="2" s="1"/>
  <c r="K122" i="2"/>
  <c r="BE122" i="2" s="1"/>
  <c r="F115" i="2"/>
  <c r="F113" i="2"/>
  <c r="E111" i="2"/>
  <c r="F91" i="2"/>
  <c r="F89" i="2"/>
  <c r="E87" i="2"/>
  <c r="J24" i="2"/>
  <c r="E24" i="2"/>
  <c r="J92" i="2" s="1"/>
  <c r="J116" i="2"/>
  <c r="J23" i="2"/>
  <c r="J21" i="2"/>
  <c r="E21" i="2"/>
  <c r="J20" i="2"/>
  <c r="J18" i="2"/>
  <c r="E18" i="2"/>
  <c r="F116" i="2"/>
  <c r="F92" i="2"/>
  <c r="J17" i="2"/>
  <c r="J12" i="2"/>
  <c r="J113" i="2"/>
  <c r="J89" i="2"/>
  <c r="E7" i="2"/>
  <c r="AU94" i="1"/>
  <c r="L90" i="1"/>
  <c r="AM90" i="1"/>
  <c r="AM89" i="1"/>
  <c r="L89" i="1"/>
  <c r="AM87" i="1"/>
  <c r="L87" i="1"/>
  <c r="L85" i="1"/>
  <c r="L84" i="1"/>
  <c r="T119" i="2" l="1"/>
  <c r="AW95" i="1" s="1"/>
  <c r="AW94" i="1" s="1"/>
  <c r="V119" i="2"/>
  <c r="J115" i="2"/>
  <c r="J91" i="2"/>
  <c r="BK169" i="2"/>
  <c r="K169" i="2"/>
  <c r="BE169" i="2" s="1"/>
  <c r="V171" i="2"/>
  <c r="K35" i="3"/>
  <c r="AX96" i="1" s="1"/>
  <c r="AV96" i="1" s="1"/>
  <c r="F35" i="3"/>
  <c r="BB96" i="1" s="1"/>
  <c r="I97" i="3"/>
  <c r="Q117" i="3"/>
  <c r="I96" i="3" s="1"/>
  <c r="K30" i="3" s="1"/>
  <c r="AS96" i="1" s="1"/>
  <c r="BK161" i="2"/>
  <c r="K161" i="2"/>
  <c r="BE161" i="2" s="1"/>
  <c r="BK143" i="2"/>
  <c r="K143" i="2"/>
  <c r="BE143" i="2" s="1"/>
  <c r="BK176" i="2"/>
  <c r="BK171" i="2" s="1"/>
  <c r="K171" i="2" s="1"/>
  <c r="K99" i="2" s="1"/>
  <c r="K176" i="2"/>
  <c r="BE176" i="2" s="1"/>
  <c r="R117" i="3"/>
  <c r="J96" i="3" s="1"/>
  <c r="K31" i="3" s="1"/>
  <c r="AT96" i="1" s="1"/>
  <c r="J97" i="3"/>
  <c r="R120" i="2"/>
  <c r="J98" i="2"/>
  <c r="BK139" i="2"/>
  <c r="K139" i="2"/>
  <c r="BE139" i="2" s="1"/>
  <c r="BK156" i="2"/>
  <c r="K156" i="2"/>
  <c r="BE156" i="2" s="1"/>
  <c r="K118" i="3"/>
  <c r="K97" i="3" s="1"/>
  <c r="BK117" i="3"/>
  <c r="K117" i="3" s="1"/>
  <c r="K36" i="2"/>
  <c r="AY95" i="1" s="1"/>
  <c r="F36" i="2"/>
  <c r="BC95" i="1" s="1"/>
  <c r="BC94" i="1" s="1"/>
  <c r="E109" i="2"/>
  <c r="E85" i="2"/>
  <c r="F37" i="2"/>
  <c r="BD95" i="1" s="1"/>
  <c r="BD94" i="1" s="1"/>
  <c r="BK131" i="2"/>
  <c r="BK121" i="2" s="1"/>
  <c r="K131" i="2"/>
  <c r="BE131" i="2" s="1"/>
  <c r="K35" i="2" s="1"/>
  <c r="AX95" i="1" s="1"/>
  <c r="AV95" i="1" s="1"/>
  <c r="Q121" i="2"/>
  <c r="F38" i="2"/>
  <c r="BE95" i="1" s="1"/>
  <c r="BE94" i="1" s="1"/>
  <c r="BK148" i="2"/>
  <c r="K148" i="2"/>
  <c r="BE148" i="2" s="1"/>
  <c r="BK165" i="2"/>
  <c r="K165" i="2"/>
  <c r="BE165" i="2" s="1"/>
  <c r="BK204" i="2"/>
  <c r="K204" i="2"/>
  <c r="BE204" i="2" s="1"/>
  <c r="J114" i="3"/>
  <c r="J92" i="3"/>
  <c r="BK120" i="2" l="1"/>
  <c r="K121" i="2"/>
  <c r="K98" i="2" s="1"/>
  <c r="AZ94" i="1"/>
  <c r="W31" i="1"/>
  <c r="Q120" i="2"/>
  <c r="I98" i="2"/>
  <c r="K32" i="3"/>
  <c r="K96" i="3"/>
  <c r="F35" i="2"/>
  <c r="BB95" i="1" s="1"/>
  <c r="BB94" i="1" s="1"/>
  <c r="J97" i="2"/>
  <c r="R119" i="2"/>
  <c r="J96" i="2" s="1"/>
  <c r="K31" i="2" s="1"/>
  <c r="AT95" i="1" s="1"/>
  <c r="AT94" i="1" s="1"/>
  <c r="BA94" i="1"/>
  <c r="W32" i="1"/>
  <c r="W30" i="1"/>
  <c r="AY94" i="1"/>
  <c r="AK30" i="1" s="1"/>
  <c r="AG96" i="1" l="1"/>
  <c r="AN96" i="1" s="1"/>
  <c r="K41" i="3"/>
  <c r="AX94" i="1"/>
  <c r="W29" i="1"/>
  <c r="Q119" i="2"/>
  <c r="I96" i="2" s="1"/>
  <c r="K30" i="2" s="1"/>
  <c r="AS95" i="1" s="1"/>
  <c r="AS94" i="1" s="1"/>
  <c r="I97" i="2"/>
  <c r="K120" i="2"/>
  <c r="K97" i="2" s="1"/>
  <c r="BK119" i="2"/>
  <c r="K119" i="2" s="1"/>
  <c r="AK29" i="1" l="1"/>
  <c r="AV94" i="1"/>
  <c r="K32" i="2"/>
  <c r="K96" i="2"/>
  <c r="K41" i="2" l="1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<sst xmlns="http://schemas.openxmlformats.org/spreadsheetml/2006/main" count="1469" uniqueCount="356">
  <si>
    <t>Export Komplet</t>
  </si>
  <si>
    <t/>
  </si>
  <si>
    <t>2.0</t>
  </si>
  <si>
    <t>ZAMOK</t>
  </si>
  <si>
    <t>False</t>
  </si>
  <si>
    <t>True</t>
  </si>
  <si>
    <t>{8265911b-1b9b-4ff7-b740-564410df0850}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</si>
  <si>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</si>
  <si>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</si>
  <si>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</si>
  <si>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</si>
  <si>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</si>
  <si>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</si>
  <si>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</si>
  <si>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</si>
  <si>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</si>
  <si>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</si>
  <si>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</si>
  <si>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žst. Dobrá u Frýdku Místku</t>
  </si>
  <si>
    <t>KSO:</t>
  </si>
  <si>
    <t>824 2</t>
  </si>
  <si>
    <t>CC-CZ:</t>
  </si>
  <si>
    <t>212</t>
  </si>
  <si>
    <t>Místo:</t>
  </si>
  <si>
    <t xml:space="preserve"> </t>
  </si>
  <si>
    <t>Datum:</t>
  </si>
  <si>
    <t>26. 2. 2020</t>
  </si>
  <si>
    <t>Zadavatel:</t>
  </si>
  <si>
    <t>IČ:</t>
  </si>
  <si>
    <t>70994234</t>
  </si>
  <si>
    <t xml:space="preserve">Správa železnic s.o.,OŘ Ostrava,ST Ostrava </t>
  </si>
  <si>
    <t>DIČ:</t>
  </si>
  <si>
    <t>CZ70994234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</si>
  <si>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</si>
  <si>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</si>
  <si>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</si>
  <si>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</si>
  <si>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</si>
  <si>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</si>
  <si>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</si>
  <si>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</si>
  <si>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</si>
  <si>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</si>
  <si>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</si>
  <si>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</si>
  <si>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</si>
  <si>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</si>
  <si>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</si>
  <si>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</si>
  <si>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</si>
  <si>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</si>
  <si>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</si>
  <si>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</si>
  <si>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</si>
  <si>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</si>
  <si>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</si>
  <si>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</si>
  <si>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</si>
  <si>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</si>
  <si>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</si>
  <si>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</si>
  <si>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</si>
  <si>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</si>
  <si>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</si>
  <si>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</si>
  <si>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</si>
  <si>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</si>
  <si>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</si>
  <si>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</si>
  <si>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</si>
  <si>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</si>
  <si>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</si>
  <si>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</si>
  <si>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</si>
  <si>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</si>
  <si>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</si>
  <si>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</si>
  <si>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</si>
  <si>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</si>
  <si>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</si>
  <si>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</si>
  <si>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</si>
  <si>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</si>
  <si>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</si>
  <si>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</si>
  <si>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</si>
  <si>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Výměna kolejnic v žst.Dobrá u FM</t>
  </si>
  <si>
    <t>STA</t>
  </si>
  <si>
    <t>1</t>
  </si>
  <si>
    <t>{97efb7f2-0f43-49bb-aaa6-d323331116fd}</t>
  </si>
  <si>
    <t>2</t>
  </si>
  <si>
    <t>VRN</t>
  </si>
  <si>
    <t>- soupis prací VRN</t>
  </si>
  <si>
    <t>{9821fe6b-de6a-40c5-88cc-fc478c87c6bb}</t>
  </si>
  <si>
    <t>KRYCÍ LIST SOUPISU PRACÍ</t>
  </si>
  <si>
    <t>Objekt:</t>
  </si>
  <si>
    <t>SO 01 - Výměna kolejnic v žst.Dobrá u FM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</si>
  <si>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</si>
  <si>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</si>
  <si>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</si>
  <si>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</si>
  <si>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</si>
  <si>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</si>
  <si>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</si>
  <si>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</si>
  <si>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</si>
  <si>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</si>
  <si>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</si>
  <si>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</si>
  <si>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</si>
  <si>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</si>
  <si>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</si>
  <si>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</si>
  <si>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</si>
  <si>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</si>
  <si>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</si>
  <si>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</si>
  <si>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</si>
  <si>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</si>
  <si>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</si>
  <si>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</si>
  <si>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</si>
  <si>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</si>
  <si>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</si>
  <si>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</si>
  <si>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</si>
  <si>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</si>
  <si>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</si>
  <si>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</si>
  <si>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</si>
  <si>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</si>
  <si>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</si>
  <si>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5906110005</t>
  </si>
  <si>
    <t>Oprava rozdělení pražců příčných dřevěných posun do 5 cm</t>
  </si>
  <si>
    <t>kus</t>
  </si>
  <si>
    <t>Sborník UOŽI 01 2019</t>
  </si>
  <si>
    <t>4</t>
  </si>
  <si>
    <t>623284833</t>
  </si>
  <si>
    <t>5907010010</t>
  </si>
  <si>
    <t>Výměna LISŮ tv. UIC60 rozdělení "d"</t>
  </si>
  <si>
    <t>m</t>
  </si>
  <si>
    <t>-208374469</t>
  </si>
  <si>
    <t>P</t>
  </si>
  <si>
    <t>Poznámka k položce:_x000D_
Metr kolejnice=m</t>
  </si>
  <si>
    <t>VV</t>
  </si>
  <si>
    <t>4*4"</t>
  </si>
  <si>
    <t>3</t>
  </si>
  <si>
    <t>5907010080</t>
  </si>
  <si>
    <t>Výměna LISŮ tv. S49 rozdělení "d"</t>
  </si>
  <si>
    <t>-900899324</t>
  </si>
  <si>
    <t>5907020005</t>
  </si>
  <si>
    <t>Souvislá výměna kolejnic stávající upevnění tv. UIC60 rozdělení "d"</t>
  </si>
  <si>
    <t>656591689</t>
  </si>
  <si>
    <t>5907020040</t>
  </si>
  <si>
    <t>Souvislá výměna kolejnic stávající upevnění tv. S49 rozdělení "d"</t>
  </si>
  <si>
    <t>-1020296503</t>
  </si>
  <si>
    <t>6</t>
  </si>
  <si>
    <t>5907050110</t>
  </si>
  <si>
    <t>Dělení kolejnic kyslíkem tv. UIC60 nebo R65</t>
  </si>
  <si>
    <t>-970923212</t>
  </si>
  <si>
    <t>Poznámka k položce:_x000D_
Řez=kus</t>
  </si>
  <si>
    <t>7</t>
  </si>
  <si>
    <t>5907055020</t>
  </si>
  <si>
    <t>Vrtání kolejnic otvor o průměru přes 10 do 23 mm</t>
  </si>
  <si>
    <t>1677070091</t>
  </si>
  <si>
    <t>Poznámka k položce:_x000D_
Vrt=kus</t>
  </si>
  <si>
    <t>8</t>
  </si>
  <si>
    <t>5908005420</t>
  </si>
  <si>
    <t>Oprava kolejnicového styku demontáž spojek tv. R65</t>
  </si>
  <si>
    <t>styk</t>
  </si>
  <si>
    <t>1292163352</t>
  </si>
  <si>
    <t>Poznámka k položce:_x000D_
Spojka=kus</t>
  </si>
  <si>
    <t>9</t>
  </si>
  <si>
    <t>5908015420</t>
  </si>
  <si>
    <t>Oprava součástí izolovaného styku (IS) demontáž spojek tv. R65</t>
  </si>
  <si>
    <t>-1028189631</t>
  </si>
  <si>
    <t>10</t>
  </si>
  <si>
    <t>5908050007</t>
  </si>
  <si>
    <t>Výměna upevnění podkladnicového komplety</t>
  </si>
  <si>
    <t>úl.pl.</t>
  </si>
  <si>
    <t>-1743282136</t>
  </si>
  <si>
    <t>11</t>
  </si>
  <si>
    <t>5908087020</t>
  </si>
  <si>
    <t>Ojedinělá demontáž drobného kolejiva (svěrky, spony, šrouby, kroužky, vložky, podložky)</t>
  </si>
  <si>
    <t>-2107633000</t>
  </si>
  <si>
    <t>12</t>
  </si>
  <si>
    <t>5909010030</t>
  </si>
  <si>
    <t>Ojedinělé ruční podbití pražců příčných betonových</t>
  </si>
  <si>
    <t>-2095978985</t>
  </si>
  <si>
    <t>13</t>
  </si>
  <si>
    <t>5910020010</t>
  </si>
  <si>
    <t>Svařování kolejnic termitem plný předehřev standardní spára svar sériový tv. UIC60</t>
  </si>
  <si>
    <t>svar</t>
  </si>
  <si>
    <t>456642086</t>
  </si>
  <si>
    <t>14</t>
  </si>
  <si>
    <t>5910020030</t>
  </si>
  <si>
    <t>Svařování kolejnic termitem plný předehřev standardní spára svar sériový tv. S49</t>
  </si>
  <si>
    <t>197059323</t>
  </si>
  <si>
    <t>5910035010</t>
  </si>
  <si>
    <t>Dosažení dovolené upínací teploty v BK prodloužením kolejnicového pásu v koleji tv. UIC60</t>
  </si>
  <si>
    <t>24386266</t>
  </si>
  <si>
    <t>16</t>
  </si>
  <si>
    <t>5910040320</t>
  </si>
  <si>
    <t>Umožnění volné dilatace kolejnice demontáž upevňovadel s osazením kluzných podložek rozdělení pražců "d"</t>
  </si>
  <si>
    <t>-518306071</t>
  </si>
  <si>
    <t>17</t>
  </si>
  <si>
    <t>5910040420</t>
  </si>
  <si>
    <t>Umožnění volné dilatace kolejnice montáž upevňovadel s odstraněním kluzných podložek rozdělení pražců "d"</t>
  </si>
  <si>
    <t>1369657334</t>
  </si>
  <si>
    <t>18</t>
  </si>
  <si>
    <t>5910045020</t>
  </si>
  <si>
    <t>Zajištění polohy kolejnice bočními válečkovými opěrkami rozdělení pražců "d"</t>
  </si>
  <si>
    <t>2141500558</t>
  </si>
  <si>
    <t>35</t>
  </si>
  <si>
    <t>5910136010</t>
  </si>
  <si>
    <t>Montáž pražcové kotvy v koleji</t>
  </si>
  <si>
    <t>1316169704</t>
  </si>
  <si>
    <t>27+8+8+8"</t>
  </si>
  <si>
    <t>19</t>
  </si>
  <si>
    <t>M</t>
  </si>
  <si>
    <t>5957113025</t>
  </si>
  <si>
    <t>Kolejnice přechodové tv. UIC 60/S49 levá</t>
  </si>
  <si>
    <t>-703023855</t>
  </si>
  <si>
    <t>20*2</t>
  </si>
  <si>
    <t>20</t>
  </si>
  <si>
    <t>5957113030</t>
  </si>
  <si>
    <t>Kolejnice přechodové tv. UIC 60/S49 pravá</t>
  </si>
  <si>
    <t>522543602</t>
  </si>
  <si>
    <t>5958128010</t>
  </si>
  <si>
    <t>Komplety ŽS 4 (šroub RS 1, matice M 24, podložka Fe6, svěrka ŽS4)</t>
  </si>
  <si>
    <t>-341214854</t>
  </si>
  <si>
    <t>22</t>
  </si>
  <si>
    <t>5958128005</t>
  </si>
  <si>
    <t>Komplety Skl 24 (šroub RS 0, matice M 22, podložka Uls 6)</t>
  </si>
  <si>
    <t>-43284738</t>
  </si>
  <si>
    <t>23</t>
  </si>
  <si>
    <t>5960101040</t>
  </si>
  <si>
    <t>Pražcové kotvy TDHB pro pražec dřevěný</t>
  </si>
  <si>
    <t>-818707738</t>
  </si>
  <si>
    <t>24</t>
  </si>
  <si>
    <t>5960101000</t>
  </si>
  <si>
    <t>Pražcové kotvy TDHB pro pražec betonový B 91</t>
  </si>
  <si>
    <t>326219212</t>
  </si>
  <si>
    <t>27</t>
  </si>
  <si>
    <t>5960101045</t>
  </si>
  <si>
    <t>Pražcové kotvy pro pražec betonový výhybkový VPS</t>
  </si>
  <si>
    <t>-1840594769</t>
  </si>
  <si>
    <t>28</t>
  </si>
  <si>
    <t>5960101005</t>
  </si>
  <si>
    <t>Pražcové kotvy TDHB pro pražec betonový SB 8</t>
  </si>
  <si>
    <t>1648144944</t>
  </si>
  <si>
    <t>29</t>
  </si>
  <si>
    <t>5957116030</t>
  </si>
  <si>
    <t>Lepený izolovaný styk tv. UIC60 délky 4,00 m</t>
  </si>
  <si>
    <t>1547040407</t>
  </si>
  <si>
    <t>30</t>
  </si>
  <si>
    <t>5957131030</t>
  </si>
  <si>
    <t>Lepený izolovaný styk tv. S49 délky 4,00 m</t>
  </si>
  <si>
    <t>-1389209775</t>
  </si>
  <si>
    <t>31</t>
  </si>
  <si>
    <t>5958158020</t>
  </si>
  <si>
    <t>Podložka pryžová pod patu kolejnice R65 183/151/6</t>
  </si>
  <si>
    <t>277183600</t>
  </si>
  <si>
    <t>32</t>
  </si>
  <si>
    <t>7594110140</t>
  </si>
  <si>
    <t>Lanové propojení s kolíkovým ukončením KD 1xCu16/400 norma 703589001 (HM0404223430000)</t>
  </si>
  <si>
    <t>-885309257</t>
  </si>
  <si>
    <t>33</t>
  </si>
  <si>
    <t>7594110705</t>
  </si>
  <si>
    <t>Lanové propojení s kolíkovým ukončením LDI 1xFe9/220</t>
  </si>
  <si>
    <t>-936350953</t>
  </si>
  <si>
    <t>26</t>
  </si>
  <si>
    <t>7594110710</t>
  </si>
  <si>
    <t>Lanové propojení s kolíkovým ukončením LDI 1xFe9/400</t>
  </si>
  <si>
    <t>128</t>
  </si>
  <si>
    <t>-1490511321</t>
  </si>
  <si>
    <t>34</t>
  </si>
  <si>
    <t>7590190160</t>
  </si>
  <si>
    <t>Ostatní Trámek umělohmotný UTR-122 (HM0321859999802)</t>
  </si>
  <si>
    <t>-306160265</t>
  </si>
  <si>
    <t>OST</t>
  </si>
  <si>
    <t>Ostatní</t>
  </si>
  <si>
    <t>36</t>
  </si>
  <si>
    <t>7592005074</t>
  </si>
  <si>
    <t>Montáž počítacího bodu počítače náprav SIEMENS</t>
  </si>
  <si>
    <t>512</t>
  </si>
  <si>
    <t>-760890491</t>
  </si>
  <si>
    <t>37</t>
  </si>
  <si>
    <t>7592007074</t>
  </si>
  <si>
    <t>Demontáž počítacího bodu počítače náprav SIEMENS</t>
  </si>
  <si>
    <t>-1904613349</t>
  </si>
  <si>
    <t>38</t>
  </si>
  <si>
    <t>7594105012</t>
  </si>
  <si>
    <t>Odpojení a zpětné připojení lan ke stojánku KSL</t>
  </si>
  <si>
    <t>-1852401758</t>
  </si>
  <si>
    <t>39</t>
  </si>
  <si>
    <t>7594105016</t>
  </si>
  <si>
    <t>Odpojení a zpětné připojení lan ke kolejové skříni TJA</t>
  </si>
  <si>
    <t>523994026</t>
  </si>
  <si>
    <t>40</t>
  </si>
  <si>
    <t>7594105390</t>
  </si>
  <si>
    <t>Montáž pražce nebo trámku pro upevnění lanového propojení</t>
  </si>
  <si>
    <t>-800700737</t>
  </si>
  <si>
    <t>41</t>
  </si>
  <si>
    <t>9902100200</t>
  </si>
  <si>
    <t>Doprava dodávek zhotovitele, dodávek objednatele nebo výzisku mechanizací přes 3,5 t sypanin  do 20 km</t>
  </si>
  <si>
    <t>t</t>
  </si>
  <si>
    <t>788536177</t>
  </si>
  <si>
    <t>Poznámka k položce:_x000D_
Měrnou jednotkou je t přepravovaného materiálu.</t>
  </si>
  <si>
    <t>0,5"pryžové podložky</t>
  </si>
  <si>
    <t>42</t>
  </si>
  <si>
    <t>9902200100</t>
  </si>
  <si>
    <t>Doprava dodávek zhotovitele, dodávek objednatele nebo výzisku mechanizací přes 3,5 t objemnějšího kusového materiálu do 10 km</t>
  </si>
  <si>
    <t>1217378301</t>
  </si>
  <si>
    <t>135"nové UIC 60 75m</t>
  </si>
  <si>
    <t>30"nové UIC 60 25m</t>
  </si>
  <si>
    <t>3,6"nové S49</t>
  </si>
  <si>
    <t>2,194"přechodová k</t>
  </si>
  <si>
    <t>184,99"užité kolejnice R</t>
  </si>
  <si>
    <t>0,246"komplety</t>
  </si>
  <si>
    <t>Součet</t>
  </si>
  <si>
    <t>43</t>
  </si>
  <si>
    <t>9902200500</t>
  </si>
  <si>
    <t>Doprava dodávek zhotovitele, dodávek objednatele nebo výzisku mechanizací přes 3,5 t objemnějšího kusového materiálu do 60 km</t>
  </si>
  <si>
    <t>-1202299255</t>
  </si>
  <si>
    <t xml:space="preserve">1,124"LIS UIC </t>
  </si>
  <si>
    <t>0,977"LIS S49</t>
  </si>
  <si>
    <t>0,573"SKL 24</t>
  </si>
  <si>
    <t>0,021"podložky nové</t>
  </si>
  <si>
    <t>0,080"kotvy</t>
  </si>
  <si>
    <t>0,800"kotvy</t>
  </si>
  <si>
    <t>0,274"kotvy</t>
  </si>
  <si>
    <t>0,088"kotva VPS</t>
  </si>
  <si>
    <t>44</t>
  </si>
  <si>
    <t>9902900200</t>
  </si>
  <si>
    <t>Naložení  objemnějšího kusového materiálu, vybouraných hmot</t>
  </si>
  <si>
    <t>-1954491067</t>
  </si>
  <si>
    <t>0,246"nové komplety</t>
  </si>
  <si>
    <t>45</t>
  </si>
  <si>
    <t>9903200100</t>
  </si>
  <si>
    <t>Přeprava mechanizace na místo prováděných prací o hmotnosti přes 12 t přes 50 do 100 km</t>
  </si>
  <si>
    <t>-557499453</t>
  </si>
  <si>
    <t>2"jeřáb</t>
  </si>
  <si>
    <t>1"MHS</t>
  </si>
  <si>
    <t>46</t>
  </si>
  <si>
    <t>9909000200</t>
  </si>
  <si>
    <t>Poplatek za uložení nebezpečného odpadu na oficiální skládku</t>
  </si>
  <si>
    <t>1044710742</t>
  </si>
  <si>
    <t>VRN - - soupis prací VRN</t>
  </si>
  <si>
    <t>VRN - Vedlejší rozpočtové náklady</t>
  </si>
  <si>
    <t>Vedlejší rozpočtové náklady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</si>
  <si>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</si>
  <si>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</si>
  <si>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</si>
  <si>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1553447266</t>
  </si>
  <si>
    <t>Poznámka k položce:_x000D_
Základna pro výpočet - ZRN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</si>
</sst>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6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F2" s="277"/>
      <c r="BG2" s="277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89" t="s">
        <v>15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1"/>
      <c r="AQ5" s="21"/>
      <c r="AR5" s="19"/>
      <c r="BG5" s="268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91" t="s">
        <v>18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1"/>
      <c r="AQ6" s="21"/>
      <c r="AR6" s="19"/>
      <c r="BG6" s="269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22</v>
      </c>
      <c r="AO7" s="21"/>
      <c r="AP7" s="21"/>
      <c r="AQ7" s="21"/>
      <c r="AR7" s="19"/>
      <c r="BG7" s="269"/>
      <c r="BS7" s="16" t="s">
        <v>7</v>
      </c>
    </row>
    <row r="8" spans="1:74" s="1" customFormat="1" ht="12" customHeight="1">
      <c r="B8" s="20"/>
      <c r="C8" s="21"/>
      <c r="D8" s="28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25</v>
      </c>
      <c r="AL8" s="21"/>
      <c r="AM8" s="21"/>
      <c r="AN8" s="29" t="s">
        <v>26</v>
      </c>
      <c r="AO8" s="21"/>
      <c r="AP8" s="21"/>
      <c r="AQ8" s="21"/>
      <c r="AR8" s="19"/>
      <c r="BG8" s="269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69"/>
      <c r="BS9" s="16" t="s">
        <v>7</v>
      </c>
    </row>
    <row r="10" spans="1:74" s="1" customFormat="1" ht="12" customHeight="1">
      <c r="B10" s="20"/>
      <c r="C10" s="21"/>
      <c r="D10" s="28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28</v>
      </c>
      <c r="AL10" s="21"/>
      <c r="AM10" s="21"/>
      <c r="AN10" s="26" t="s">
        <v>29</v>
      </c>
      <c r="AO10" s="21"/>
      <c r="AP10" s="21"/>
      <c r="AQ10" s="21"/>
      <c r="AR10" s="19"/>
      <c r="BG10" s="269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31</v>
      </c>
      <c r="AL11" s="21"/>
      <c r="AM11" s="21"/>
      <c r="AN11" s="26" t="s">
        <v>32</v>
      </c>
      <c r="AO11" s="21"/>
      <c r="AP11" s="21"/>
      <c r="AQ11" s="21"/>
      <c r="AR11" s="19"/>
      <c r="BG11" s="269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69"/>
      <c r="BS12" s="16" t="s">
        <v>7</v>
      </c>
    </row>
    <row r="13" spans="1:74" s="1" customFormat="1" ht="12" customHeight="1">
      <c r="B13" s="20"/>
      <c r="C13" s="21"/>
      <c r="D13" s="28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28</v>
      </c>
      <c r="AL13" s="21"/>
      <c r="AM13" s="21"/>
      <c r="AN13" s="30" t="s">
        <v>34</v>
      </c>
      <c r="AO13" s="21"/>
      <c r="AP13" s="21"/>
      <c r="AQ13" s="21"/>
      <c r="AR13" s="19"/>
      <c r="BG13" s="269"/>
      <c r="BS13" s="16" t="s">
        <v>7</v>
      </c>
    </row>
    <row r="14" spans="1:74" ht="12.75">
      <c r="B14" s="20"/>
      <c r="C14" s="21"/>
      <c r="D14" s="21"/>
      <c r="E14" s="292" t="s">
        <v>34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8" t="s">
        <v>31</v>
      </c>
      <c r="AL14" s="21"/>
      <c r="AM14" s="21"/>
      <c r="AN14" s="30" t="s">
        <v>34</v>
      </c>
      <c r="AO14" s="21"/>
      <c r="AP14" s="21"/>
      <c r="AQ14" s="21"/>
      <c r="AR14" s="19"/>
      <c r="BG14" s="269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69"/>
      <c r="BS15" s="16" t="s">
        <v>4</v>
      </c>
    </row>
    <row r="16" spans="1:74" s="1" customFormat="1" ht="12" customHeight="1">
      <c r="B16" s="20"/>
      <c r="C16" s="21"/>
      <c r="D16" s="28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28</v>
      </c>
      <c r="AL16" s="21"/>
      <c r="AM16" s="21"/>
      <c r="AN16" s="26" t="s">
        <v>1</v>
      </c>
      <c r="AO16" s="21"/>
      <c r="AP16" s="21"/>
      <c r="AQ16" s="21"/>
      <c r="AR16" s="19"/>
      <c r="BG16" s="26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31</v>
      </c>
      <c r="AL17" s="21"/>
      <c r="AM17" s="21"/>
      <c r="AN17" s="26" t="s">
        <v>1</v>
      </c>
      <c r="AO17" s="21"/>
      <c r="AP17" s="21"/>
      <c r="AQ17" s="21"/>
      <c r="AR17" s="19"/>
      <c r="BG17" s="269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69"/>
      <c r="BS18" s="16" t="s">
        <v>7</v>
      </c>
    </row>
    <row r="19" spans="1:71" s="1" customFormat="1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28</v>
      </c>
      <c r="AL19" s="21"/>
      <c r="AM19" s="21"/>
      <c r="AN19" s="26" t="s">
        <v>1</v>
      </c>
      <c r="AO19" s="21"/>
      <c r="AP19" s="21"/>
      <c r="AQ19" s="21"/>
      <c r="AR19" s="19"/>
      <c r="BG19" s="269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24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31</v>
      </c>
      <c r="AL20" s="21"/>
      <c r="AM20" s="21"/>
      <c r="AN20" s="26" t="s">
        <v>1</v>
      </c>
      <c r="AO20" s="21"/>
      <c r="AP20" s="21"/>
      <c r="AQ20" s="21"/>
      <c r="AR20" s="19"/>
      <c r="BG20" s="269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69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69"/>
    </row>
    <row r="23" spans="1:71" s="1" customFormat="1" ht="16.5" customHeight="1">
      <c r="B23" s="20"/>
      <c r="C23" s="21"/>
      <c r="D23" s="21"/>
      <c r="E23" s="294" t="s">
        <v>1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O23" s="21"/>
      <c r="AP23" s="21"/>
      <c r="AQ23" s="21"/>
      <c r="AR23" s="19"/>
      <c r="BG23" s="26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69"/>
    </row>
    <row r="25" spans="1:71" s="1" customFormat="1" ht="6.95" customHeight="1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1"/>
      <c r="AR25" s="19"/>
      <c r="BG25" s="269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1">
        <f>ROUND(AG94,2)</f>
        <v>0</v>
      </c>
      <c r="AL26" s="272"/>
      <c r="AM26" s="272"/>
      <c r="AN26" s="272"/>
      <c r="AO26" s="272"/>
      <c r="AP26" s="34"/>
      <c r="AQ26" s="34"/>
      <c r="AR26" s="37"/>
      <c r="BG26" s="26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269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95" t="s">
        <v>39</v>
      </c>
      <c r="M28" s="295"/>
      <c r="N28" s="295"/>
      <c r="O28" s="295"/>
      <c r="P28" s="295"/>
      <c r="Q28" s="34"/>
      <c r="R28" s="34"/>
      <c r="S28" s="34"/>
      <c r="T28" s="34"/>
      <c r="U28" s="34"/>
      <c r="V28" s="34"/>
      <c r="W28" s="295" t="s">
        <v>40</v>
      </c>
      <c r="X28" s="295"/>
      <c r="Y28" s="295"/>
      <c r="Z28" s="295"/>
      <c r="AA28" s="295"/>
      <c r="AB28" s="295"/>
      <c r="AC28" s="295"/>
      <c r="AD28" s="295"/>
      <c r="AE28" s="295"/>
      <c r="AF28" s="34"/>
      <c r="AG28" s="34"/>
      <c r="AH28" s="34"/>
      <c r="AI28" s="34"/>
      <c r="AJ28" s="34"/>
      <c r="AK28" s="295" t="s">
        <v>41</v>
      </c>
      <c r="AL28" s="295"/>
      <c r="AM28" s="295"/>
      <c r="AN28" s="295"/>
      <c r="AO28" s="295"/>
      <c r="AP28" s="34"/>
      <c r="AQ28" s="34"/>
      <c r="AR28" s="37"/>
      <c r="BG28" s="269"/>
    </row>
    <row r="29" spans="1:71" s="3" customFormat="1" ht="14.45" customHeight="1">
      <c r="B29" s="38"/>
      <c r="C29" s="39"/>
      <c r="D29" s="28" t="s">
        <v>42</v>
      </c>
      <c r="E29" s="39"/>
      <c r="F29" s="28" t="s">
        <v>43</v>
      </c>
      <c r="G29" s="39"/>
      <c r="H29" s="39"/>
      <c r="I29" s="39"/>
      <c r="J29" s="39"/>
      <c r="K29" s="39"/>
      <c r="L29" s="296">
        <v>0.21</v>
      </c>
      <c r="M29" s="267"/>
      <c r="N29" s="267"/>
      <c r="O29" s="267"/>
      <c r="P29" s="267"/>
      <c r="Q29" s="39"/>
      <c r="R29" s="39"/>
      <c r="S29" s="39"/>
      <c r="T29" s="39"/>
      <c r="U29" s="39"/>
      <c r="V29" s="39"/>
      <c r="W29" s="266">
        <f>ROUND(BB94, 2)</f>
        <v>0</v>
      </c>
      <c r="X29" s="267"/>
      <c r="Y29" s="267"/>
      <c r="Z29" s="267"/>
      <c r="AA29" s="267"/>
      <c r="AB29" s="267"/>
      <c r="AC29" s="267"/>
      <c r="AD29" s="267"/>
      <c r="AE29" s="267"/>
      <c r="AF29" s="39"/>
      <c r="AG29" s="39"/>
      <c r="AH29" s="39"/>
      <c r="AI29" s="39"/>
      <c r="AJ29" s="39"/>
      <c r="AK29" s="266">
        <f>ROUND(AX94, 2)</f>
        <v>0</v>
      </c>
      <c r="AL29" s="267"/>
      <c r="AM29" s="267"/>
      <c r="AN29" s="267"/>
      <c r="AO29" s="267"/>
      <c r="AP29" s="39"/>
      <c r="AQ29" s="39"/>
      <c r="AR29" s="40"/>
      <c r="BG29" s="270"/>
    </row>
    <row r="30" spans="1:71" s="3" customFormat="1" ht="14.45" customHeight="1">
      <c r="B30" s="38"/>
      <c r="C30" s="39"/>
      <c r="D30" s="39"/>
      <c r="E30" s="39"/>
      <c r="F30" s="28" t="s">
        <v>44</v>
      </c>
      <c r="G30" s="39"/>
      <c r="H30" s="39"/>
      <c r="I30" s="39"/>
      <c r="J30" s="39"/>
      <c r="K30" s="39"/>
      <c r="L30" s="296">
        <v>0.15</v>
      </c>
      <c r="M30" s="267"/>
      <c r="N30" s="267"/>
      <c r="O30" s="267"/>
      <c r="P30" s="267"/>
      <c r="Q30" s="39"/>
      <c r="R30" s="39"/>
      <c r="S30" s="39"/>
      <c r="T30" s="39"/>
      <c r="U30" s="39"/>
      <c r="V30" s="39"/>
      <c r="W30" s="266">
        <f>ROUND(BC94, 2)</f>
        <v>0</v>
      </c>
      <c r="X30" s="267"/>
      <c r="Y30" s="267"/>
      <c r="Z30" s="267"/>
      <c r="AA30" s="267"/>
      <c r="AB30" s="267"/>
      <c r="AC30" s="267"/>
      <c r="AD30" s="267"/>
      <c r="AE30" s="267"/>
      <c r="AF30" s="39"/>
      <c r="AG30" s="39"/>
      <c r="AH30" s="39"/>
      <c r="AI30" s="39"/>
      <c r="AJ30" s="39"/>
      <c r="AK30" s="266">
        <f>ROUND(AY94, 2)</f>
        <v>0</v>
      </c>
      <c r="AL30" s="267"/>
      <c r="AM30" s="267"/>
      <c r="AN30" s="267"/>
      <c r="AO30" s="267"/>
      <c r="AP30" s="39"/>
      <c r="AQ30" s="39"/>
      <c r="AR30" s="40"/>
      <c r="BG30" s="270"/>
    </row>
    <row r="31" spans="1:71" s="3" customFormat="1" ht="14.45" hidden="1" customHeight="1">
      <c r="B31" s="38"/>
      <c r="C31" s="39"/>
      <c r="D31" s="39"/>
      <c r="E31" s="39"/>
      <c r="F31" s="28" t="s">
        <v>45</v>
      </c>
      <c r="G31" s="39"/>
      <c r="H31" s="39"/>
      <c r="I31" s="39"/>
      <c r="J31" s="39"/>
      <c r="K31" s="39"/>
      <c r="L31" s="296">
        <v>0.21</v>
      </c>
      <c r="M31" s="267"/>
      <c r="N31" s="267"/>
      <c r="O31" s="267"/>
      <c r="P31" s="267"/>
      <c r="Q31" s="39"/>
      <c r="R31" s="39"/>
      <c r="S31" s="39"/>
      <c r="T31" s="39"/>
      <c r="U31" s="39"/>
      <c r="V31" s="39"/>
      <c r="W31" s="266">
        <f>ROUND(BD94, 2)</f>
        <v>0</v>
      </c>
      <c r="X31" s="267"/>
      <c r="Y31" s="267"/>
      <c r="Z31" s="267"/>
      <c r="AA31" s="267"/>
      <c r="AB31" s="267"/>
      <c r="AC31" s="267"/>
      <c r="AD31" s="267"/>
      <c r="AE31" s="267"/>
      <c r="AF31" s="39"/>
      <c r="AG31" s="39"/>
      <c r="AH31" s="39"/>
      <c r="AI31" s="39"/>
      <c r="AJ31" s="39"/>
      <c r="AK31" s="266">
        <v>0</v>
      </c>
      <c r="AL31" s="267"/>
      <c r="AM31" s="267"/>
      <c r="AN31" s="267"/>
      <c r="AO31" s="267"/>
      <c r="AP31" s="39"/>
      <c r="AQ31" s="39"/>
      <c r="AR31" s="40"/>
      <c r="BG31" s="270"/>
    </row>
    <row r="32" spans="1:71" s="3" customFormat="1" ht="14.45" hidden="1" customHeight="1">
      <c r="B32" s="38"/>
      <c r="C32" s="39"/>
      <c r="D32" s="39"/>
      <c r="E32" s="39"/>
      <c r="F32" s="28" t="s">
        <v>46</v>
      </c>
      <c r="G32" s="39"/>
      <c r="H32" s="39"/>
      <c r="I32" s="39"/>
      <c r="J32" s="39"/>
      <c r="K32" s="39"/>
      <c r="L32" s="296">
        <v>0.15</v>
      </c>
      <c r="M32" s="267"/>
      <c r="N32" s="267"/>
      <c r="O32" s="267"/>
      <c r="P32" s="267"/>
      <c r="Q32" s="39"/>
      <c r="R32" s="39"/>
      <c r="S32" s="39"/>
      <c r="T32" s="39"/>
      <c r="U32" s="39"/>
      <c r="V32" s="39"/>
      <c r="W32" s="266">
        <f>ROUND(BE94, 2)</f>
        <v>0</v>
      </c>
      <c r="X32" s="267"/>
      <c r="Y32" s="267"/>
      <c r="Z32" s="267"/>
      <c r="AA32" s="267"/>
      <c r="AB32" s="267"/>
      <c r="AC32" s="267"/>
      <c r="AD32" s="267"/>
      <c r="AE32" s="267"/>
      <c r="AF32" s="39"/>
      <c r="AG32" s="39"/>
      <c r="AH32" s="39"/>
      <c r="AI32" s="39"/>
      <c r="AJ32" s="39"/>
      <c r="AK32" s="266">
        <v>0</v>
      </c>
      <c r="AL32" s="267"/>
      <c r="AM32" s="267"/>
      <c r="AN32" s="267"/>
      <c r="AO32" s="267"/>
      <c r="AP32" s="39"/>
      <c r="AQ32" s="39"/>
      <c r="AR32" s="40"/>
      <c r="BG32" s="270"/>
    </row>
    <row r="33" spans="1:59" s="3" customFormat="1" ht="14.45" hidden="1" customHeight="1">
      <c r="B33" s="38"/>
      <c r="C33" s="39"/>
      <c r="D33" s="39"/>
      <c r="E33" s="39"/>
      <c r="F33" s="28" t="s">
        <v>47</v>
      </c>
      <c r="G33" s="39"/>
      <c r="H33" s="39"/>
      <c r="I33" s="39"/>
      <c r="J33" s="39"/>
      <c r="K33" s="39"/>
      <c r="L33" s="296">
        <v>0</v>
      </c>
      <c r="M33" s="267"/>
      <c r="N33" s="267"/>
      <c r="O33" s="267"/>
      <c r="P33" s="267"/>
      <c r="Q33" s="39"/>
      <c r="R33" s="39"/>
      <c r="S33" s="39"/>
      <c r="T33" s="39"/>
      <c r="U33" s="39"/>
      <c r="V33" s="39"/>
      <c r="W33" s="266">
        <f>ROUND(BF94, 2)</f>
        <v>0</v>
      </c>
      <c r="X33" s="267"/>
      <c r="Y33" s="267"/>
      <c r="Z33" s="267"/>
      <c r="AA33" s="267"/>
      <c r="AB33" s="267"/>
      <c r="AC33" s="267"/>
      <c r="AD33" s="267"/>
      <c r="AE33" s="267"/>
      <c r="AF33" s="39"/>
      <c r="AG33" s="39"/>
      <c r="AH33" s="39"/>
      <c r="AI33" s="39"/>
      <c r="AJ33" s="39"/>
      <c r="AK33" s="266">
        <v>0</v>
      </c>
      <c r="AL33" s="267"/>
      <c r="AM33" s="267"/>
      <c r="AN33" s="267"/>
      <c r="AO33" s="267"/>
      <c r="AP33" s="39"/>
      <c r="AQ33" s="39"/>
      <c r="AR33" s="40"/>
      <c r="BG33" s="270"/>
    </row>
    <row r="34" spans="1:59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269"/>
    </row>
    <row r="35" spans="1:59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73" t="s">
        <v>50</v>
      </c>
      <c r="Y35" s="274"/>
      <c r="Z35" s="274"/>
      <c r="AA35" s="274"/>
      <c r="AB35" s="274"/>
      <c r="AC35" s="43"/>
      <c r="AD35" s="43"/>
      <c r="AE35" s="43"/>
      <c r="AF35" s="43"/>
      <c r="AG35" s="43"/>
      <c r="AH35" s="43"/>
      <c r="AI35" s="43"/>
      <c r="AJ35" s="43"/>
      <c r="AK35" s="275">
        <f>SUM(AK26:AK33)</f>
        <v>0</v>
      </c>
      <c r="AL35" s="274"/>
      <c r="AM35" s="274"/>
      <c r="AN35" s="274"/>
      <c r="AO35" s="276"/>
      <c r="AP35" s="41"/>
      <c r="AQ35" s="41"/>
      <c r="AR35" s="37"/>
      <c r="BG35" s="32"/>
    </row>
    <row r="36" spans="1:59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G37" s="32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2.75">
      <c r="A60" s="32"/>
      <c r="B60" s="33"/>
      <c r="C60" s="34"/>
      <c r="D60" s="50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53</v>
      </c>
      <c r="AI60" s="36"/>
      <c r="AJ60" s="36"/>
      <c r="AK60" s="36"/>
      <c r="AL60" s="36"/>
      <c r="AM60" s="50" t="s">
        <v>54</v>
      </c>
      <c r="AN60" s="36"/>
      <c r="AO60" s="36"/>
      <c r="AP60" s="34"/>
      <c r="AQ60" s="34"/>
      <c r="AR60" s="37"/>
      <c r="BG60" s="32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2.75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G64" s="32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2.75">
      <c r="A75" s="32"/>
      <c r="B75" s="33"/>
      <c r="C75" s="34"/>
      <c r="D75" s="50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53</v>
      </c>
      <c r="AI75" s="36"/>
      <c r="AJ75" s="36"/>
      <c r="AK75" s="36"/>
      <c r="AL75" s="36"/>
      <c r="AM75" s="50" t="s">
        <v>54</v>
      </c>
      <c r="AN75" s="36"/>
      <c r="AO75" s="36"/>
      <c r="AP75" s="34"/>
      <c r="AQ75" s="34"/>
      <c r="AR75" s="37"/>
      <c r="BG75" s="32"/>
    </row>
    <row r="76" spans="1:59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G76" s="32"/>
    </row>
    <row r="77" spans="1:59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G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G81" s="32"/>
    </row>
    <row r="82" spans="1:91" s="2" customFormat="1" ht="24.95" customHeight="1">
      <c r="A82" s="32"/>
      <c r="B82" s="33"/>
      <c r="C82" s="22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G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G83" s="32"/>
    </row>
    <row r="84" spans="1:91" s="4" customFormat="1" ht="12" customHeight="1">
      <c r="B84" s="56"/>
      <c r="C84" s="28" t="s">
        <v>14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63520105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17</v>
      </c>
      <c r="D85" s="61"/>
      <c r="E85" s="61"/>
      <c r="F85" s="61"/>
      <c r="G85" s="61"/>
      <c r="H85" s="61"/>
      <c r="I85" s="61"/>
      <c r="J85" s="61"/>
      <c r="K85" s="61"/>
      <c r="L85" s="286" t="str">
        <f>K6</f>
        <v>Výměna kolejnic v žst. Dobrá u Frýdku Místku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G86" s="32"/>
    </row>
    <row r="87" spans="1:91" s="2" customFormat="1" ht="12" customHeight="1">
      <c r="A87" s="32"/>
      <c r="B87" s="33"/>
      <c r="C87" s="28" t="s">
        <v>23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25</v>
      </c>
      <c r="AJ87" s="34"/>
      <c r="AK87" s="34"/>
      <c r="AL87" s="34"/>
      <c r="AM87" s="288" t="str">
        <f>IF(AN8= "","",AN8)</f>
        <v>26. 2. 2020</v>
      </c>
      <c r="AN87" s="288"/>
      <c r="AO87" s="34"/>
      <c r="AP87" s="34"/>
      <c r="AQ87" s="34"/>
      <c r="AR87" s="37"/>
      <c r="BG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G88" s="32"/>
    </row>
    <row r="89" spans="1:91" s="2" customFormat="1" ht="15.2" customHeight="1">
      <c r="A89" s="32"/>
      <c r="B89" s="33"/>
      <c r="C89" s="28" t="s">
        <v>27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Správa železnic s.o.,OŘ Ostrava,ST Ostrava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35</v>
      </c>
      <c r="AJ89" s="34"/>
      <c r="AK89" s="34"/>
      <c r="AL89" s="34"/>
      <c r="AM89" s="284" t="str">
        <f>IF(E17="","",E17)</f>
        <v xml:space="preserve"> </v>
      </c>
      <c r="AN89" s="285"/>
      <c r="AO89" s="285"/>
      <c r="AP89" s="285"/>
      <c r="AQ89" s="34"/>
      <c r="AR89" s="37"/>
      <c r="AS89" s="278" t="s">
        <v>58</v>
      </c>
      <c r="AT89" s="279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2"/>
    </row>
    <row r="90" spans="1:91" s="2" customFormat="1" ht="15.2" customHeight="1">
      <c r="A90" s="32"/>
      <c r="B90" s="33"/>
      <c r="C90" s="28" t="s">
        <v>33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36</v>
      </c>
      <c r="AJ90" s="34"/>
      <c r="AK90" s="34"/>
      <c r="AL90" s="34"/>
      <c r="AM90" s="284" t="str">
        <f>IF(E20="","",E20)</f>
        <v xml:space="preserve"> </v>
      </c>
      <c r="AN90" s="285"/>
      <c r="AO90" s="285"/>
      <c r="AP90" s="285"/>
      <c r="AQ90" s="34"/>
      <c r="AR90" s="37"/>
      <c r="AS90" s="280"/>
      <c r="AT90" s="281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82"/>
      <c r="AT91" s="283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2"/>
    </row>
    <row r="92" spans="1:91" s="2" customFormat="1" ht="29.25" customHeight="1">
      <c r="A92" s="32"/>
      <c r="B92" s="33"/>
      <c r="C92" s="297" t="s">
        <v>59</v>
      </c>
      <c r="D92" s="298"/>
      <c r="E92" s="298"/>
      <c r="F92" s="298"/>
      <c r="G92" s="298"/>
      <c r="H92" s="70"/>
      <c r="I92" s="299" t="s">
        <v>60</v>
      </c>
      <c r="J92" s="298"/>
      <c r="K92" s="298"/>
      <c r="L92" s="298"/>
      <c r="M92" s="298"/>
      <c r="N92" s="29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  <c r="AA92" s="298"/>
      <c r="AB92" s="298"/>
      <c r="AC92" s="298"/>
      <c r="AD92" s="298"/>
      <c r="AE92" s="298"/>
      <c r="AF92" s="298"/>
      <c r="AG92" s="300" t="s">
        <v>61</v>
      </c>
      <c r="AH92" s="298"/>
      <c r="AI92" s="298"/>
      <c r="AJ92" s="298"/>
      <c r="AK92" s="298"/>
      <c r="AL92" s="298"/>
      <c r="AM92" s="298"/>
      <c r="AN92" s="299" t="s">
        <v>62</v>
      </c>
      <c r="AO92" s="298"/>
      <c r="AP92" s="301"/>
      <c r="AQ92" s="71" t="s">
        <v>63</v>
      </c>
      <c r="AR92" s="37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3" t="s">
        <v>75</v>
      </c>
      <c r="BE92" s="73" t="s">
        <v>76</v>
      </c>
      <c r="BF92" s="74" t="s">
        <v>77</v>
      </c>
      <c r="BG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2"/>
    </row>
    <row r="94" spans="1:91" s="6" customFormat="1" ht="32.450000000000003" customHeight="1">
      <c r="B94" s="78"/>
      <c r="C94" s="79" t="s">
        <v>78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305">
        <f>ROUND(SUM(AG95:AG96),2)</f>
        <v>0</v>
      </c>
      <c r="AH94" s="305"/>
      <c r="AI94" s="305"/>
      <c r="AJ94" s="305"/>
      <c r="AK94" s="305"/>
      <c r="AL94" s="305"/>
      <c r="AM94" s="305"/>
      <c r="AN94" s="306">
        <f>SUM(AG94,AV94)</f>
        <v>0</v>
      </c>
      <c r="AO94" s="306"/>
      <c r="AP94" s="306"/>
      <c r="AQ94" s="82" t="s">
        <v>1</v>
      </c>
      <c r="AR94" s="83"/>
      <c r="AS94" s="84">
        <f>ROUND(SUM(AS95:AS96),2)</f>
        <v>0</v>
      </c>
      <c r="AT94" s="85">
        <f>ROUND(SUM(AT95:AT96),2)</f>
        <v>0</v>
      </c>
      <c r="AU94" s="86">
        <f>ROUND(SUM(AU95:AU96),2)</f>
        <v>0</v>
      </c>
      <c r="AV94" s="86">
        <f>ROUND(SUM(AX94:AY94),2)</f>
        <v>0</v>
      </c>
      <c r="AW94" s="87">
        <f>ROUND(SUM(AW95:AW96),5)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ROUND(SUM(BB95:BB96),2)</f>
        <v>0</v>
      </c>
      <c r="BC94" s="86">
        <f>ROUND(SUM(BC95:BC96),2)</f>
        <v>0</v>
      </c>
      <c r="BD94" s="86">
        <f>ROUND(SUM(BD95:BD96),2)</f>
        <v>0</v>
      </c>
      <c r="BE94" s="86">
        <f>ROUND(SUM(BE95:BE96),2)</f>
        <v>0</v>
      </c>
      <c r="BF94" s="88">
        <f>ROUND(SUM(BF95:BF96),2)</f>
        <v>0</v>
      </c>
      <c r="BS94" s="89" t="s">
        <v>79</v>
      </c>
      <c r="BT94" s="89" t="s">
        <v>80</v>
      </c>
      <c r="BU94" s="90" t="s">
        <v>81</v>
      </c>
      <c r="BV94" s="89" t="s">
        <v>82</v>
      </c>
      <c r="BW94" s="89" t="s">
        <v>6</v>
      </c>
      <c r="BX94" s="89" t="s">
        <v>83</v>
      </c>
      <c r="CL94" s="89" t="s">
        <v>20</v>
      </c>
    </row>
    <row r="95" spans="1:91" s="7" customFormat="1" ht="16.5" customHeight="1">
      <c r="A95" s="91" t="s">
        <v>84</v>
      </c>
      <c r="B95" s="92"/>
      <c r="C95" s="93"/>
      <c r="D95" s="304" t="s">
        <v>85</v>
      </c>
      <c r="E95" s="304"/>
      <c r="F95" s="304"/>
      <c r="G95" s="304"/>
      <c r="H95" s="304"/>
      <c r="I95" s="94"/>
      <c r="J95" s="304" t="s">
        <v>86</v>
      </c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2">
        <f>'SO 01 - Výměna kolejnic v...'!K32</f>
        <v>0</v>
      </c>
      <c r="AH95" s="303"/>
      <c r="AI95" s="303"/>
      <c r="AJ95" s="303"/>
      <c r="AK95" s="303"/>
      <c r="AL95" s="303"/>
      <c r="AM95" s="303"/>
      <c r="AN95" s="302">
        <f>SUM(AG95,AV95)</f>
        <v>0</v>
      </c>
      <c r="AO95" s="303"/>
      <c r="AP95" s="303"/>
      <c r="AQ95" s="95" t="s">
        <v>87</v>
      </c>
      <c r="AR95" s="96"/>
      <c r="AS95" s="97">
        <f>'SO 01 - Výměna kolejnic v...'!K30</f>
        <v>0</v>
      </c>
      <c r="AT95" s="98">
        <f>'SO 01 - Výměna kolejnic v...'!K31</f>
        <v>0</v>
      </c>
      <c r="AU95" s="98">
        <v>0</v>
      </c>
      <c r="AV95" s="98">
        <f>ROUND(SUM(AX95:AY95),2)</f>
        <v>0</v>
      </c>
      <c r="AW95" s="99">
        <f>'SO 01 - Výměna kolejnic v...'!T119</f>
        <v>0</v>
      </c>
      <c r="AX95" s="98">
        <f>'SO 01 - Výměna kolejnic v...'!K35</f>
        <v>0</v>
      </c>
      <c r="AY95" s="98">
        <f>'SO 01 - Výměna kolejnic v...'!K36</f>
        <v>0</v>
      </c>
      <c r="AZ95" s="98">
        <f>'SO 01 - Výměna kolejnic v...'!K37</f>
        <v>0</v>
      </c>
      <c r="BA95" s="98">
        <f>'SO 01 - Výměna kolejnic v...'!K38</f>
        <v>0</v>
      </c>
      <c r="BB95" s="98">
        <f>'SO 01 - Výměna kolejnic v...'!F35</f>
        <v>0</v>
      </c>
      <c r="BC95" s="98">
        <f>'SO 01 - Výměna kolejnic v...'!F36</f>
        <v>0</v>
      </c>
      <c r="BD95" s="98">
        <f>'SO 01 - Výměna kolejnic v...'!F37</f>
        <v>0</v>
      </c>
      <c r="BE95" s="98">
        <f>'SO 01 - Výměna kolejnic v...'!F38</f>
        <v>0</v>
      </c>
      <c r="BF95" s="100">
        <f>'SO 01 - Výměna kolejnic v...'!F39</f>
        <v>0</v>
      </c>
      <c r="BT95" s="101" t="s">
        <v>88</v>
      </c>
      <c r="BV95" s="101" t="s">
        <v>82</v>
      </c>
      <c r="BW95" s="101" t="s">
        <v>89</v>
      </c>
      <c r="BX95" s="101" t="s">
        <v>6</v>
      </c>
      <c r="CL95" s="101" t="s">
        <v>20</v>
      </c>
      <c r="CM95" s="101" t="s">
        <v>90</v>
      </c>
    </row>
    <row r="96" spans="1:91" s="7" customFormat="1" ht="16.5" customHeight="1">
      <c r="A96" s="91" t="s">
        <v>84</v>
      </c>
      <c r="B96" s="92"/>
      <c r="C96" s="93"/>
      <c r="D96" s="304" t="s">
        <v>91</v>
      </c>
      <c r="E96" s="304"/>
      <c r="F96" s="304"/>
      <c r="G96" s="304"/>
      <c r="H96" s="304"/>
      <c r="I96" s="94"/>
      <c r="J96" s="304" t="s">
        <v>92</v>
      </c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  <c r="AA96" s="304"/>
      <c r="AB96" s="304"/>
      <c r="AC96" s="304"/>
      <c r="AD96" s="304"/>
      <c r="AE96" s="304"/>
      <c r="AF96" s="304"/>
      <c r="AG96" s="302">
        <f>'VRN - - soupis prací VRN'!K32</f>
        <v>0</v>
      </c>
      <c r="AH96" s="303"/>
      <c r="AI96" s="303"/>
      <c r="AJ96" s="303"/>
      <c r="AK96" s="303"/>
      <c r="AL96" s="303"/>
      <c r="AM96" s="303"/>
      <c r="AN96" s="302">
        <f>SUM(AG96,AV96)</f>
        <v>0</v>
      </c>
      <c r="AO96" s="303"/>
      <c r="AP96" s="303"/>
      <c r="AQ96" s="95" t="s">
        <v>87</v>
      </c>
      <c r="AR96" s="96"/>
      <c r="AS96" s="102">
        <f>'VRN - - soupis prací VRN'!K30</f>
        <v>0</v>
      </c>
      <c r="AT96" s="103">
        <f>'VRN - - soupis prací VRN'!K31</f>
        <v>0</v>
      </c>
      <c r="AU96" s="103">
        <v>0</v>
      </c>
      <c r="AV96" s="103">
        <f>ROUND(SUM(AX96:AY96),2)</f>
        <v>0</v>
      </c>
      <c r="AW96" s="104">
        <f>'VRN - - soupis prací VRN'!T117</f>
        <v>0</v>
      </c>
      <c r="AX96" s="103">
        <f>'VRN - - soupis prací VRN'!K35</f>
        <v>0</v>
      </c>
      <c r="AY96" s="103">
        <f>'VRN - - soupis prací VRN'!K36</f>
        <v>0</v>
      </c>
      <c r="AZ96" s="103">
        <f>'VRN - - soupis prací VRN'!K37</f>
        <v>0</v>
      </c>
      <c r="BA96" s="103">
        <f>'VRN - - soupis prací VRN'!K38</f>
        <v>0</v>
      </c>
      <c r="BB96" s="103">
        <f>'VRN - - soupis prací VRN'!F35</f>
        <v>0</v>
      </c>
      <c r="BC96" s="103">
        <f>'VRN - - soupis prací VRN'!F36</f>
        <v>0</v>
      </c>
      <c r="BD96" s="103">
        <f>'VRN - - soupis prací VRN'!F37</f>
        <v>0</v>
      </c>
      <c r="BE96" s="103">
        <f>'VRN - - soupis prací VRN'!F38</f>
        <v>0</v>
      </c>
      <c r="BF96" s="105">
        <f>'VRN - - soupis prací VRN'!F39</f>
        <v>0</v>
      </c>
      <c r="BT96" s="101" t="s">
        <v>88</v>
      </c>
      <c r="BV96" s="101" t="s">
        <v>82</v>
      </c>
      <c r="BW96" s="101" t="s">
        <v>93</v>
      </c>
      <c r="BX96" s="101" t="s">
        <v>6</v>
      </c>
      <c r="CL96" s="101" t="s">
        <v>20</v>
      </c>
      <c r="CM96" s="101" t="s">
        <v>90</v>
      </c>
    </row>
    <row r="97" spans="1:59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</row>
    <row r="98" spans="1:59" s="2" customFormat="1" ht="6.95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</row>
  </sheetData>
  <sheetProtection algorithmName="SHA-512" hashValue="sKnfLov4oszAfZcZXmKKYDgWopfPNzew68pQDeHn2f+wme8w0vB0jghAB/GRdtGZLCy2hmjgV7ud4mKDZvc+Bg==" saltValue="Pq+yV02E8SVfvreEnzjsi9e6+1SoZZC3XzyMjVCW/sKmKNUlPO2Opq6D81NxaVWCEF32fon7KrbXslVyOSMiKA==" spinCount="100000" sheet="1" objects="1" scenarios="1" formatColumns="0" formatRows="0"/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G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1 - Výměna kolejnic v...'!C2" display="/"/>
    <hyperlink ref="A96" location="'VRN - - soupis prací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tabSelected="1" topLeftCell="A18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94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7" t="str">
        <f>'Rekapitulace stavby'!K6</f>
        <v>Výměna kolejnic v žst. Dobrá u Frýdku Místku</v>
      </c>
      <c r="F7" s="308"/>
      <c r="G7" s="308"/>
      <c r="H7" s="308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95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9" t="s">
        <v>96</v>
      </c>
      <c r="F9" s="310"/>
      <c r="G9" s="310"/>
      <c r="H9" s="310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22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26. 2. 2020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30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1" t="str">
        <f>'Rekapitulace stavby'!E14</f>
        <v>Vyplň údaj</v>
      </c>
      <c r="F18" s="312"/>
      <c r="G18" s="312"/>
      <c r="H18" s="312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36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37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97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98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38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40</v>
      </c>
      <c r="G34" s="32"/>
      <c r="H34" s="32"/>
      <c r="I34" s="128" t="s">
        <v>39</v>
      </c>
      <c r="J34" s="113"/>
      <c r="K34" s="127" t="s">
        <v>41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42</v>
      </c>
      <c r="E35" s="112" t="s">
        <v>43</v>
      </c>
      <c r="F35" s="124">
        <f>ROUND((SUM(BE119:BE216)),  2)</f>
        <v>0</v>
      </c>
      <c r="G35" s="32"/>
      <c r="H35" s="32"/>
      <c r="I35" s="130">
        <v>0.21</v>
      </c>
      <c r="J35" s="113"/>
      <c r="K35" s="124">
        <f>ROUND(((SUM(BE119:BE216))*I35),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44</v>
      </c>
      <c r="F36" s="124">
        <f>ROUND((SUM(BF119:BF216)),  2)</f>
        <v>0</v>
      </c>
      <c r="G36" s="32"/>
      <c r="H36" s="32"/>
      <c r="I36" s="130">
        <v>0.15</v>
      </c>
      <c r="J36" s="113"/>
      <c r="K36" s="124">
        <f>ROUND(((SUM(BF119:BF216))*I36),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45</v>
      </c>
      <c r="F37" s="124">
        <f>ROUND((SUM(BG119:BG216)),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46</v>
      </c>
      <c r="F38" s="124">
        <f>ROUND((SUM(BH119:BH216)),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47</v>
      </c>
      <c r="F39" s="124">
        <f>ROUND((SUM(BI119:BI216)),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48</v>
      </c>
      <c r="E41" s="133"/>
      <c r="F41" s="133"/>
      <c r="G41" s="134" t="s">
        <v>49</v>
      </c>
      <c r="H41" s="135" t="s">
        <v>50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51</v>
      </c>
      <c r="E50" s="140"/>
      <c r="F50" s="140"/>
      <c r="G50" s="139" t="s">
        <v>52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55</v>
      </c>
      <c r="E65" s="147"/>
      <c r="F65" s="147"/>
      <c r="G65" s="139" t="s">
        <v>56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99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4" t="str">
        <f>E7</f>
        <v>Výměna kolejnic v žst. Dobrá u Frýdku Místku</v>
      </c>
      <c r="F85" s="315"/>
      <c r="G85" s="315"/>
      <c r="H85" s="315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95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6" t="str">
        <f>E9</f>
        <v>SO 01 - Výměna kolejnic v žst.Dobrá u FM</v>
      </c>
      <c r="F87" s="316"/>
      <c r="G87" s="316"/>
      <c r="H87" s="316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 xml:space="preserve"> </v>
      </c>
      <c r="G89" s="34"/>
      <c r="H89" s="34"/>
      <c r="I89" s="115" t="s">
        <v>25</v>
      </c>
      <c r="J89" s="117" t="str">
        <f>IF(J12="","",J12)</f>
        <v>26. 2. 2020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 xml:space="preserve">Správa železnic s.o.,OŘ Ostrava,ST Ostrava 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36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100</v>
      </c>
      <c r="D94" s="157"/>
      <c r="E94" s="157"/>
      <c r="F94" s="157"/>
      <c r="G94" s="157"/>
      <c r="H94" s="157"/>
      <c r="I94" s="158" t="s">
        <v>101</v>
      </c>
      <c r="J94" s="158" t="s">
        <v>102</v>
      </c>
      <c r="K94" s="159" t="s">
        <v>103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104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105</v>
      </c>
    </row>
    <row r="97" spans="1:31" s="9" customFormat="1" ht="24.95" customHeight="1">
      <c r="B97" s="162"/>
      <c r="C97" s="163"/>
      <c r="D97" s="164" t="s">
        <v>106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107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108</v>
      </c>
      <c r="E99" s="165"/>
      <c r="F99" s="165"/>
      <c r="G99" s="165"/>
      <c r="H99" s="165"/>
      <c r="I99" s="166">
        <f>Q171</f>
        <v>0</v>
      </c>
      <c r="J99" s="166">
        <f>R171</f>
        <v>0</v>
      </c>
      <c r="K99" s="167">
        <f>K171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109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4" t="str">
        <f>E7</f>
        <v>Výměna kolejnic v žst. Dobrá u Frýdku Místku</v>
      </c>
      <c r="F109" s="315"/>
      <c r="G109" s="315"/>
      <c r="H109" s="315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95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6" t="str">
        <f>E9</f>
        <v>SO 01 - Výměna kolejnic v žst.Dobrá u FM</v>
      </c>
      <c r="F111" s="316"/>
      <c r="G111" s="316"/>
      <c r="H111" s="316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23</v>
      </c>
      <c r="D113" s="34"/>
      <c r="E113" s="34"/>
      <c r="F113" s="26" t="str">
        <f>F12</f>
        <v xml:space="preserve"> </v>
      </c>
      <c r="G113" s="34"/>
      <c r="H113" s="34"/>
      <c r="I113" s="115" t="s">
        <v>25</v>
      </c>
      <c r="J113" s="117" t="str">
        <f>IF(J12="","",J12)</f>
        <v>26. 2. 2020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27</v>
      </c>
      <c r="D115" s="34"/>
      <c r="E115" s="34"/>
      <c r="F115" s="26" t="str">
        <f>E15</f>
        <v xml:space="preserve">Správa železnic s.o.,OŘ Ostrava,ST Ostrava </v>
      </c>
      <c r="G115" s="34"/>
      <c r="H115" s="34"/>
      <c r="I115" s="115" t="s">
        <v>35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33</v>
      </c>
      <c r="D116" s="34"/>
      <c r="E116" s="34"/>
      <c r="F116" s="26" t="str">
        <f>IF(E18="","",E18)</f>
        <v>Vyplň údaj</v>
      </c>
      <c r="G116" s="34"/>
      <c r="H116" s="34"/>
      <c r="I116" s="115" t="s">
        <v>36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110</v>
      </c>
      <c r="D118" s="179" t="s">
        <v>63</v>
      </c>
      <c r="E118" s="179" t="s">
        <v>59</v>
      </c>
      <c r="F118" s="179" t="s">
        <v>60</v>
      </c>
      <c r="G118" s="179" t="s">
        <v>111</v>
      </c>
      <c r="H118" s="179" t="s">
        <v>112</v>
      </c>
      <c r="I118" s="180" t="s">
        <v>113</v>
      </c>
      <c r="J118" s="180" t="s">
        <v>114</v>
      </c>
      <c r="K118" s="179" t="s">
        <v>103</v>
      </c>
      <c r="L118" s="181" t="s">
        <v>115</v>
      </c>
      <c r="M118" s="182"/>
      <c r="N118" s="72" t="s">
        <v>1</v>
      </c>
      <c r="O118" s="73" t="s">
        <v>42</v>
      </c>
      <c r="P118" s="73" t="s">
        <v>116</v>
      </c>
      <c r="Q118" s="73" t="s">
        <v>117</v>
      </c>
      <c r="R118" s="73" t="s">
        <v>118</v>
      </c>
      <c r="S118" s="73" t="s">
        <v>119</v>
      </c>
      <c r="T118" s="73" t="s">
        <v>120</v>
      </c>
      <c r="U118" s="73" t="s">
        <v>121</v>
      </c>
      <c r="V118" s="73" t="s">
        <v>122</v>
      </c>
      <c r="W118" s="73" t="s">
        <v>123</v>
      </c>
      <c r="X118" s="74" t="s">
        <v>124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125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Q120+Q171</f>
        <v>0</v>
      </c>
      <c r="R119" s="185">
        <f>R120+R171</f>
        <v>0</v>
      </c>
      <c r="S119" s="76"/>
      <c r="T119" s="186">
        <f>T120+T171</f>
        <v>0</v>
      </c>
      <c r="U119" s="76"/>
      <c r="V119" s="186">
        <f>V120+V171</f>
        <v>7.8507400000000001</v>
      </c>
      <c r="W119" s="76"/>
      <c r="X119" s="187">
        <f>X120+X171</f>
        <v>0</v>
      </c>
      <c r="Y119" s="32"/>
      <c r="Z119" s="32"/>
      <c r="AA119" s="32"/>
      <c r="AB119" s="32"/>
      <c r="AC119" s="32"/>
      <c r="AD119" s="32"/>
      <c r="AE119" s="32"/>
      <c r="AT119" s="16" t="s">
        <v>79</v>
      </c>
      <c r="AU119" s="16" t="s">
        <v>105</v>
      </c>
      <c r="BK119" s="188">
        <f>BK120+BK171</f>
        <v>0</v>
      </c>
    </row>
    <row r="120" spans="1:65" s="12" customFormat="1" ht="25.9" customHeight="1">
      <c r="B120" s="189"/>
      <c r="C120" s="190"/>
      <c r="D120" s="191" t="s">
        <v>79</v>
      </c>
      <c r="E120" s="192" t="s">
        <v>126</v>
      </c>
      <c r="F120" s="192" t="s">
        <v>127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7.8507400000000001</v>
      </c>
      <c r="W120" s="197"/>
      <c r="X120" s="200">
        <f>X121</f>
        <v>0</v>
      </c>
      <c r="AR120" s="201" t="s">
        <v>88</v>
      </c>
      <c r="AT120" s="202" t="s">
        <v>79</v>
      </c>
      <c r="AU120" s="202" t="s">
        <v>80</v>
      </c>
      <c r="AY120" s="201" t="s">
        <v>128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79</v>
      </c>
      <c r="E121" s="204" t="s">
        <v>129</v>
      </c>
      <c r="F121" s="204" t="s">
        <v>130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SUM(Q122:Q170)</f>
        <v>0</v>
      </c>
      <c r="R121" s="198">
        <f>SUM(R122:R170)</f>
        <v>0</v>
      </c>
      <c r="S121" s="197"/>
      <c r="T121" s="199">
        <f>SUM(T122:T170)</f>
        <v>0</v>
      </c>
      <c r="U121" s="197"/>
      <c r="V121" s="199">
        <f>SUM(V122:V170)</f>
        <v>7.8507400000000001</v>
      </c>
      <c r="W121" s="197"/>
      <c r="X121" s="200">
        <f>SUM(X122:X170)</f>
        <v>0</v>
      </c>
      <c r="AR121" s="201" t="s">
        <v>88</v>
      </c>
      <c r="AT121" s="202" t="s">
        <v>79</v>
      </c>
      <c r="AU121" s="202" t="s">
        <v>88</v>
      </c>
      <c r="AY121" s="201" t="s">
        <v>128</v>
      </c>
      <c r="BK121" s="203">
        <f>SUM(BK122:BK170)</f>
        <v>0</v>
      </c>
    </row>
    <row r="122" spans="1:65" s="2" customFormat="1" ht="24" customHeight="1">
      <c r="A122" s="32"/>
      <c r="B122" s="33"/>
      <c r="C122" s="206" t="s">
        <v>88</v>
      </c>
      <c r="D122" s="206" t="s">
        <v>131</v>
      </c>
      <c r="E122" s="207" t="s">
        <v>132</v>
      </c>
      <c r="F122" s="208" t="s">
        <v>133</v>
      </c>
      <c r="G122" s="209" t="s">
        <v>134</v>
      </c>
      <c r="H122" s="210">
        <v>100</v>
      </c>
      <c r="I122" s="211"/>
      <c r="J122" s="211"/>
      <c r="K122" s="212">
        <f>ROUND(P122*H122,2)</f>
        <v>0</v>
      </c>
      <c r="L122" s="208" t="s">
        <v>135</v>
      </c>
      <c r="M122" s="37"/>
      <c r="N122" s="213" t="s">
        <v>1</v>
      </c>
      <c r="O122" s="214" t="s">
        <v>43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136</v>
      </c>
      <c r="AT122" s="218" t="s">
        <v>131</v>
      </c>
      <c r="AU122" s="218" t="s">
        <v>90</v>
      </c>
      <c r="AY122" s="16" t="s">
        <v>128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88</v>
      </c>
      <c r="BK122" s="219">
        <f>ROUND(P122*H122,2)</f>
        <v>0</v>
      </c>
      <c r="BL122" s="16" t="s">
        <v>136</v>
      </c>
      <c r="BM122" s="218" t="s">
        <v>137</v>
      </c>
    </row>
    <row r="123" spans="1:65" s="2" customFormat="1" ht="24" customHeight="1">
      <c r="A123" s="32"/>
      <c r="B123" s="33"/>
      <c r="C123" s="206" t="s">
        <v>90</v>
      </c>
      <c r="D123" s="206" t="s">
        <v>131</v>
      </c>
      <c r="E123" s="207" t="s">
        <v>138</v>
      </c>
      <c r="F123" s="208" t="s">
        <v>139</v>
      </c>
      <c r="G123" s="209" t="s">
        <v>140</v>
      </c>
      <c r="H123" s="210">
        <v>16</v>
      </c>
      <c r="I123" s="211"/>
      <c r="J123" s="211"/>
      <c r="K123" s="212">
        <f>ROUND(P123*H123,2)</f>
        <v>0</v>
      </c>
      <c r="L123" s="208" t="s">
        <v>135</v>
      </c>
      <c r="M123" s="37"/>
      <c r="N123" s="213" t="s">
        <v>1</v>
      </c>
      <c r="O123" s="214" t="s">
        <v>43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0</v>
      </c>
      <c r="V123" s="216">
        <f>U123*H123</f>
        <v>0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136</v>
      </c>
      <c r="AT123" s="218" t="s">
        <v>131</v>
      </c>
      <c r="AU123" s="218" t="s">
        <v>90</v>
      </c>
      <c r="AY123" s="16" t="s">
        <v>128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88</v>
      </c>
      <c r="BK123" s="219">
        <f>ROUND(P123*H123,2)</f>
        <v>0</v>
      </c>
      <c r="BL123" s="16" t="s">
        <v>136</v>
      </c>
      <c r="BM123" s="218" t="s">
        <v>141</v>
      </c>
    </row>
    <row r="124" spans="1:65" s="2" customFormat="1" ht="19.5">
      <c r="A124" s="32"/>
      <c r="B124" s="33"/>
      <c r="C124" s="34"/>
      <c r="D124" s="220" t="s">
        <v>142</v>
      </c>
      <c r="E124" s="34"/>
      <c r="F124" s="221" t="s">
        <v>143</v>
      </c>
      <c r="G124" s="34"/>
      <c r="H124" s="34"/>
      <c r="I124" s="113"/>
      <c r="J124" s="113"/>
      <c r="K124" s="34"/>
      <c r="L124" s="34"/>
      <c r="M124" s="37"/>
      <c r="N124" s="222"/>
      <c r="O124" s="223"/>
      <c r="P124" s="68"/>
      <c r="Q124" s="68"/>
      <c r="R124" s="68"/>
      <c r="S124" s="68"/>
      <c r="T124" s="68"/>
      <c r="U124" s="68"/>
      <c r="V124" s="68"/>
      <c r="W124" s="68"/>
      <c r="X124" s="69"/>
      <c r="Y124" s="32"/>
      <c r="Z124" s="32"/>
      <c r="AA124" s="32"/>
      <c r="AB124" s="32"/>
      <c r="AC124" s="32"/>
      <c r="AD124" s="32"/>
      <c r="AE124" s="32"/>
      <c r="AT124" s="16" t="s">
        <v>142</v>
      </c>
      <c r="AU124" s="16" t="s">
        <v>90</v>
      </c>
    </row>
    <row r="125" spans="1:65" s="13" customFormat="1" ht="11.25">
      <c r="B125" s="224"/>
      <c r="C125" s="225"/>
      <c r="D125" s="220" t="s">
        <v>144</v>
      </c>
      <c r="E125" s="226" t="s">
        <v>1</v>
      </c>
      <c r="F125" s="227" t="s">
        <v>145</v>
      </c>
      <c r="G125" s="225"/>
      <c r="H125" s="228">
        <v>16</v>
      </c>
      <c r="I125" s="229"/>
      <c r="J125" s="229"/>
      <c r="K125" s="225"/>
      <c r="L125" s="225"/>
      <c r="M125" s="230"/>
      <c r="N125" s="231"/>
      <c r="O125" s="232"/>
      <c r="P125" s="232"/>
      <c r="Q125" s="232"/>
      <c r="R125" s="232"/>
      <c r="S125" s="232"/>
      <c r="T125" s="232"/>
      <c r="U125" s="232"/>
      <c r="V125" s="232"/>
      <c r="W125" s="232"/>
      <c r="X125" s="233"/>
      <c r="AT125" s="234" t="s">
        <v>144</v>
      </c>
      <c r="AU125" s="234" t="s">
        <v>90</v>
      </c>
      <c r="AV125" s="13" t="s">
        <v>90</v>
      </c>
      <c r="AW125" s="13" t="s">
        <v>5</v>
      </c>
      <c r="AX125" s="13" t="s">
        <v>88</v>
      </c>
      <c r="AY125" s="234" t="s">
        <v>128</v>
      </c>
    </row>
    <row r="126" spans="1:65" s="2" customFormat="1" ht="24" customHeight="1">
      <c r="A126" s="32"/>
      <c r="B126" s="33"/>
      <c r="C126" s="206" t="s">
        <v>146</v>
      </c>
      <c r="D126" s="206" t="s">
        <v>131</v>
      </c>
      <c r="E126" s="207" t="s">
        <v>147</v>
      </c>
      <c r="F126" s="208" t="s">
        <v>148</v>
      </c>
      <c r="G126" s="209" t="s">
        <v>140</v>
      </c>
      <c r="H126" s="210">
        <v>16</v>
      </c>
      <c r="I126" s="211"/>
      <c r="J126" s="211"/>
      <c r="K126" s="212">
        <f>ROUND(P126*H126,2)</f>
        <v>0</v>
      </c>
      <c r="L126" s="208" t="s">
        <v>135</v>
      </c>
      <c r="M126" s="37"/>
      <c r="N126" s="213" t="s">
        <v>1</v>
      </c>
      <c r="O126" s="214" t="s">
        <v>43</v>
      </c>
      <c r="P126" s="215">
        <f>I126+J126</f>
        <v>0</v>
      </c>
      <c r="Q126" s="215">
        <f>ROUND(I126*H126,2)</f>
        <v>0</v>
      </c>
      <c r="R126" s="215">
        <f>ROUND(J126*H126,2)</f>
        <v>0</v>
      </c>
      <c r="S126" s="68"/>
      <c r="T126" s="216">
        <f>S126*H126</f>
        <v>0</v>
      </c>
      <c r="U126" s="216">
        <v>0</v>
      </c>
      <c r="V126" s="216">
        <f>U126*H126</f>
        <v>0</v>
      </c>
      <c r="W126" s="216">
        <v>0</v>
      </c>
      <c r="X126" s="217">
        <f>W126*H126</f>
        <v>0</v>
      </c>
      <c r="Y126" s="32"/>
      <c r="Z126" s="32"/>
      <c r="AA126" s="32"/>
      <c r="AB126" s="32"/>
      <c r="AC126" s="32"/>
      <c r="AD126" s="32"/>
      <c r="AE126" s="32"/>
      <c r="AR126" s="218" t="s">
        <v>136</v>
      </c>
      <c r="AT126" s="218" t="s">
        <v>131</v>
      </c>
      <c r="AU126" s="218" t="s">
        <v>90</v>
      </c>
      <c r="AY126" s="16" t="s">
        <v>128</v>
      </c>
      <c r="BE126" s="219">
        <f>IF(O126="základní",K126,0)</f>
        <v>0</v>
      </c>
      <c r="BF126" s="219">
        <f>IF(O126="snížená",K126,0)</f>
        <v>0</v>
      </c>
      <c r="BG126" s="219">
        <f>IF(O126="zákl. přenesená",K126,0)</f>
        <v>0</v>
      </c>
      <c r="BH126" s="219">
        <f>IF(O126="sníž. přenesená",K126,0)</f>
        <v>0</v>
      </c>
      <c r="BI126" s="219">
        <f>IF(O126="nulová",K126,0)</f>
        <v>0</v>
      </c>
      <c r="BJ126" s="16" t="s">
        <v>88</v>
      </c>
      <c r="BK126" s="219">
        <f>ROUND(P126*H126,2)</f>
        <v>0</v>
      </c>
      <c r="BL126" s="16" t="s">
        <v>136</v>
      </c>
      <c r="BM126" s="218" t="s">
        <v>149</v>
      </c>
    </row>
    <row r="127" spans="1:65" s="2" customFormat="1" ht="19.5">
      <c r="A127" s="32"/>
      <c r="B127" s="33"/>
      <c r="C127" s="34"/>
      <c r="D127" s="220" t="s">
        <v>142</v>
      </c>
      <c r="E127" s="34"/>
      <c r="F127" s="221" t="s">
        <v>143</v>
      </c>
      <c r="G127" s="34"/>
      <c r="H127" s="34"/>
      <c r="I127" s="113"/>
      <c r="J127" s="113"/>
      <c r="K127" s="34"/>
      <c r="L127" s="34"/>
      <c r="M127" s="37"/>
      <c r="N127" s="222"/>
      <c r="O127" s="223"/>
      <c r="P127" s="68"/>
      <c r="Q127" s="68"/>
      <c r="R127" s="68"/>
      <c r="S127" s="68"/>
      <c r="T127" s="68"/>
      <c r="U127" s="68"/>
      <c r="V127" s="68"/>
      <c r="W127" s="68"/>
      <c r="X127" s="69"/>
      <c r="Y127" s="32"/>
      <c r="Z127" s="32"/>
      <c r="AA127" s="32"/>
      <c r="AB127" s="32"/>
      <c r="AC127" s="32"/>
      <c r="AD127" s="32"/>
      <c r="AE127" s="32"/>
      <c r="AT127" s="16" t="s">
        <v>142</v>
      </c>
      <c r="AU127" s="16" t="s">
        <v>90</v>
      </c>
    </row>
    <row r="128" spans="1:65" s="13" customFormat="1" ht="11.25">
      <c r="B128" s="224"/>
      <c r="C128" s="225"/>
      <c r="D128" s="220" t="s">
        <v>144</v>
      </c>
      <c r="E128" s="226" t="s">
        <v>1</v>
      </c>
      <c r="F128" s="227" t="s">
        <v>145</v>
      </c>
      <c r="G128" s="225"/>
      <c r="H128" s="228">
        <v>16</v>
      </c>
      <c r="I128" s="229"/>
      <c r="J128" s="229"/>
      <c r="K128" s="225"/>
      <c r="L128" s="225"/>
      <c r="M128" s="230"/>
      <c r="N128" s="231"/>
      <c r="O128" s="232"/>
      <c r="P128" s="232"/>
      <c r="Q128" s="232"/>
      <c r="R128" s="232"/>
      <c r="S128" s="232"/>
      <c r="T128" s="232"/>
      <c r="U128" s="232"/>
      <c r="V128" s="232"/>
      <c r="W128" s="232"/>
      <c r="X128" s="233"/>
      <c r="AT128" s="234" t="s">
        <v>144</v>
      </c>
      <c r="AU128" s="234" t="s">
        <v>90</v>
      </c>
      <c r="AV128" s="13" t="s">
        <v>90</v>
      </c>
      <c r="AW128" s="13" t="s">
        <v>5</v>
      </c>
      <c r="AX128" s="13" t="s">
        <v>88</v>
      </c>
      <c r="AY128" s="234" t="s">
        <v>128</v>
      </c>
    </row>
    <row r="129" spans="1:65" s="2" customFormat="1" ht="24" customHeight="1">
      <c r="A129" s="32"/>
      <c r="B129" s="33"/>
      <c r="C129" s="206" t="s">
        <v>136</v>
      </c>
      <c r="D129" s="206" t="s">
        <v>131</v>
      </c>
      <c r="E129" s="207" t="s">
        <v>150</v>
      </c>
      <c r="F129" s="208" t="s">
        <v>151</v>
      </c>
      <c r="G129" s="209" t="s">
        <v>140</v>
      </c>
      <c r="H129" s="210">
        <v>2700</v>
      </c>
      <c r="I129" s="211"/>
      <c r="J129" s="211"/>
      <c r="K129" s="212">
        <f>ROUND(P129*H129,2)</f>
        <v>0</v>
      </c>
      <c r="L129" s="208" t="s">
        <v>135</v>
      </c>
      <c r="M129" s="37"/>
      <c r="N129" s="213" t="s">
        <v>1</v>
      </c>
      <c r="O129" s="214" t="s">
        <v>43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136</v>
      </c>
      <c r="AT129" s="218" t="s">
        <v>131</v>
      </c>
      <c r="AU129" s="218" t="s">
        <v>90</v>
      </c>
      <c r="AY129" s="16" t="s">
        <v>128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88</v>
      </c>
      <c r="BK129" s="219">
        <f>ROUND(P129*H129,2)</f>
        <v>0</v>
      </c>
      <c r="BL129" s="16" t="s">
        <v>136</v>
      </c>
      <c r="BM129" s="218" t="s">
        <v>152</v>
      </c>
    </row>
    <row r="130" spans="1:65" s="2" customFormat="1" ht="19.5">
      <c r="A130" s="32"/>
      <c r="B130" s="33"/>
      <c r="C130" s="34"/>
      <c r="D130" s="220" t="s">
        <v>142</v>
      </c>
      <c r="E130" s="34"/>
      <c r="F130" s="221" t="s">
        <v>143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142</v>
      </c>
      <c r="AU130" s="16" t="s">
        <v>90</v>
      </c>
    </row>
    <row r="131" spans="1:65" s="2" customFormat="1" ht="24" customHeight="1">
      <c r="A131" s="32"/>
      <c r="B131" s="33"/>
      <c r="C131" s="206" t="s">
        <v>129</v>
      </c>
      <c r="D131" s="206" t="s">
        <v>131</v>
      </c>
      <c r="E131" s="207" t="s">
        <v>153</v>
      </c>
      <c r="F131" s="208" t="s">
        <v>154</v>
      </c>
      <c r="G131" s="209" t="s">
        <v>140</v>
      </c>
      <c r="H131" s="210">
        <v>120</v>
      </c>
      <c r="I131" s="211"/>
      <c r="J131" s="211"/>
      <c r="K131" s="212">
        <f>ROUND(P131*H131,2)</f>
        <v>0</v>
      </c>
      <c r="L131" s="208" t="s">
        <v>135</v>
      </c>
      <c r="M131" s="37"/>
      <c r="N131" s="213" t="s">
        <v>1</v>
      </c>
      <c r="O131" s="214" t="s">
        <v>43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136</v>
      </c>
      <c r="AT131" s="218" t="s">
        <v>131</v>
      </c>
      <c r="AU131" s="218" t="s">
        <v>90</v>
      </c>
      <c r="AY131" s="16" t="s">
        <v>128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88</v>
      </c>
      <c r="BK131" s="219">
        <f>ROUND(P131*H131,2)</f>
        <v>0</v>
      </c>
      <c r="BL131" s="16" t="s">
        <v>136</v>
      </c>
      <c r="BM131" s="218" t="s">
        <v>155</v>
      </c>
    </row>
    <row r="132" spans="1:65" s="2" customFormat="1" ht="19.5">
      <c r="A132" s="32"/>
      <c r="B132" s="33"/>
      <c r="C132" s="34"/>
      <c r="D132" s="220" t="s">
        <v>142</v>
      </c>
      <c r="E132" s="34"/>
      <c r="F132" s="221" t="s">
        <v>143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142</v>
      </c>
      <c r="AU132" s="16" t="s">
        <v>90</v>
      </c>
    </row>
    <row r="133" spans="1:65" s="2" customFormat="1" ht="24" customHeight="1">
      <c r="A133" s="32"/>
      <c r="B133" s="33"/>
      <c r="C133" s="206" t="s">
        <v>156</v>
      </c>
      <c r="D133" s="206" t="s">
        <v>131</v>
      </c>
      <c r="E133" s="207" t="s">
        <v>157</v>
      </c>
      <c r="F133" s="208" t="s">
        <v>158</v>
      </c>
      <c r="G133" s="209" t="s">
        <v>134</v>
      </c>
      <c r="H133" s="210">
        <v>144</v>
      </c>
      <c r="I133" s="211"/>
      <c r="J133" s="211"/>
      <c r="K133" s="212">
        <f>ROUND(P133*H133,2)</f>
        <v>0</v>
      </c>
      <c r="L133" s="208" t="s">
        <v>135</v>
      </c>
      <c r="M133" s="37"/>
      <c r="N133" s="213" t="s">
        <v>1</v>
      </c>
      <c r="O133" s="214" t="s">
        <v>43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136</v>
      </c>
      <c r="AT133" s="218" t="s">
        <v>131</v>
      </c>
      <c r="AU133" s="218" t="s">
        <v>90</v>
      </c>
      <c r="AY133" s="16" t="s">
        <v>128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88</v>
      </c>
      <c r="BK133" s="219">
        <f>ROUND(P133*H133,2)</f>
        <v>0</v>
      </c>
      <c r="BL133" s="16" t="s">
        <v>136</v>
      </c>
      <c r="BM133" s="218" t="s">
        <v>159</v>
      </c>
    </row>
    <row r="134" spans="1:65" s="2" customFormat="1" ht="19.5">
      <c r="A134" s="32"/>
      <c r="B134" s="33"/>
      <c r="C134" s="34"/>
      <c r="D134" s="220" t="s">
        <v>142</v>
      </c>
      <c r="E134" s="34"/>
      <c r="F134" s="221" t="s">
        <v>160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142</v>
      </c>
      <c r="AU134" s="16" t="s">
        <v>90</v>
      </c>
    </row>
    <row r="135" spans="1:65" s="2" customFormat="1" ht="24" customHeight="1">
      <c r="A135" s="32"/>
      <c r="B135" s="33"/>
      <c r="C135" s="206" t="s">
        <v>161</v>
      </c>
      <c r="D135" s="206" t="s">
        <v>131</v>
      </c>
      <c r="E135" s="207" t="s">
        <v>162</v>
      </c>
      <c r="F135" s="208" t="s">
        <v>163</v>
      </c>
      <c r="G135" s="209" t="s">
        <v>134</v>
      </c>
      <c r="H135" s="210">
        <v>24</v>
      </c>
      <c r="I135" s="211"/>
      <c r="J135" s="211"/>
      <c r="K135" s="212">
        <f>ROUND(P135*H135,2)</f>
        <v>0</v>
      </c>
      <c r="L135" s="208" t="s">
        <v>135</v>
      </c>
      <c r="M135" s="37"/>
      <c r="N135" s="213" t="s">
        <v>1</v>
      </c>
      <c r="O135" s="214" t="s">
        <v>43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136</v>
      </c>
      <c r="AT135" s="218" t="s">
        <v>131</v>
      </c>
      <c r="AU135" s="218" t="s">
        <v>90</v>
      </c>
      <c r="AY135" s="16" t="s">
        <v>128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88</v>
      </c>
      <c r="BK135" s="219">
        <f>ROUND(P135*H135,2)</f>
        <v>0</v>
      </c>
      <c r="BL135" s="16" t="s">
        <v>136</v>
      </c>
      <c r="BM135" s="218" t="s">
        <v>164</v>
      </c>
    </row>
    <row r="136" spans="1:65" s="2" customFormat="1" ht="19.5">
      <c r="A136" s="32"/>
      <c r="B136" s="33"/>
      <c r="C136" s="34"/>
      <c r="D136" s="220" t="s">
        <v>142</v>
      </c>
      <c r="E136" s="34"/>
      <c r="F136" s="221" t="s">
        <v>165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142</v>
      </c>
      <c r="AU136" s="16" t="s">
        <v>90</v>
      </c>
    </row>
    <row r="137" spans="1:65" s="2" customFormat="1" ht="24" customHeight="1">
      <c r="A137" s="32"/>
      <c r="B137" s="33"/>
      <c r="C137" s="206" t="s">
        <v>166</v>
      </c>
      <c r="D137" s="206" t="s">
        <v>131</v>
      </c>
      <c r="E137" s="207" t="s">
        <v>167</v>
      </c>
      <c r="F137" s="208" t="s">
        <v>168</v>
      </c>
      <c r="G137" s="209" t="s">
        <v>169</v>
      </c>
      <c r="H137" s="210">
        <v>72</v>
      </c>
      <c r="I137" s="211"/>
      <c r="J137" s="211"/>
      <c r="K137" s="212">
        <f>ROUND(P137*H137,2)</f>
        <v>0</v>
      </c>
      <c r="L137" s="208" t="s">
        <v>135</v>
      </c>
      <c r="M137" s="37"/>
      <c r="N137" s="213" t="s">
        <v>1</v>
      </c>
      <c r="O137" s="214" t="s">
        <v>43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136</v>
      </c>
      <c r="AT137" s="218" t="s">
        <v>131</v>
      </c>
      <c r="AU137" s="218" t="s">
        <v>90</v>
      </c>
      <c r="AY137" s="16" t="s">
        <v>128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88</v>
      </c>
      <c r="BK137" s="219">
        <f>ROUND(P137*H137,2)</f>
        <v>0</v>
      </c>
      <c r="BL137" s="16" t="s">
        <v>136</v>
      </c>
      <c r="BM137" s="218" t="s">
        <v>170</v>
      </c>
    </row>
    <row r="138" spans="1:65" s="2" customFormat="1" ht="19.5">
      <c r="A138" s="32"/>
      <c r="B138" s="33"/>
      <c r="C138" s="34"/>
      <c r="D138" s="220" t="s">
        <v>142</v>
      </c>
      <c r="E138" s="34"/>
      <c r="F138" s="221" t="s">
        <v>171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142</v>
      </c>
      <c r="AU138" s="16" t="s">
        <v>90</v>
      </c>
    </row>
    <row r="139" spans="1:65" s="2" customFormat="1" ht="24" customHeight="1">
      <c r="A139" s="32"/>
      <c r="B139" s="33"/>
      <c r="C139" s="206" t="s">
        <v>172</v>
      </c>
      <c r="D139" s="206" t="s">
        <v>131</v>
      </c>
      <c r="E139" s="207" t="s">
        <v>173</v>
      </c>
      <c r="F139" s="208" t="s">
        <v>174</v>
      </c>
      <c r="G139" s="209" t="s">
        <v>169</v>
      </c>
      <c r="H139" s="210">
        <v>58</v>
      </c>
      <c r="I139" s="211"/>
      <c r="J139" s="211"/>
      <c r="K139" s="212">
        <f t="shared" ref="K139:K146" si="1">ROUND(P139*H139,2)</f>
        <v>0</v>
      </c>
      <c r="L139" s="208" t="s">
        <v>135</v>
      </c>
      <c r="M139" s="37"/>
      <c r="N139" s="213" t="s">
        <v>1</v>
      </c>
      <c r="O139" s="214" t="s">
        <v>43</v>
      </c>
      <c r="P139" s="215">
        <f t="shared" ref="P139:P146" si="2">I139+J139</f>
        <v>0</v>
      </c>
      <c r="Q139" s="215">
        <f t="shared" ref="Q139:Q146" si="3">ROUND(I139*H139,2)</f>
        <v>0</v>
      </c>
      <c r="R139" s="215">
        <f t="shared" ref="R139:R146" si="4">ROUND(J139*H139,2)</f>
        <v>0</v>
      </c>
      <c r="S139" s="68"/>
      <c r="T139" s="216">
        <f t="shared" ref="T139:T146" si="5">S139*H139</f>
        <v>0</v>
      </c>
      <c r="U139" s="216">
        <v>0</v>
      </c>
      <c r="V139" s="216">
        <f t="shared" ref="V139:V146" si="6">U139*H139</f>
        <v>0</v>
      </c>
      <c r="W139" s="216">
        <v>0</v>
      </c>
      <c r="X139" s="217">
        <f t="shared" ref="X139:X146" si="7"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136</v>
      </c>
      <c r="AT139" s="218" t="s">
        <v>131</v>
      </c>
      <c r="AU139" s="218" t="s">
        <v>90</v>
      </c>
      <c r="AY139" s="16" t="s">
        <v>128</v>
      </c>
      <c r="BE139" s="219">
        <f t="shared" ref="BE139:BE146" si="8">IF(O139="základní",K139,0)</f>
        <v>0</v>
      </c>
      <c r="BF139" s="219">
        <f t="shared" ref="BF139:BF146" si="9">IF(O139="snížená",K139,0)</f>
        <v>0</v>
      </c>
      <c r="BG139" s="219">
        <f t="shared" ref="BG139:BG146" si="10">IF(O139="zákl. přenesená",K139,0)</f>
        <v>0</v>
      </c>
      <c r="BH139" s="219">
        <f t="shared" ref="BH139:BH146" si="11">IF(O139="sníž. přenesená",K139,0)</f>
        <v>0</v>
      </c>
      <c r="BI139" s="219">
        <f t="shared" ref="BI139:BI146" si="12">IF(O139="nulová",K139,0)</f>
        <v>0</v>
      </c>
      <c r="BJ139" s="16" t="s">
        <v>88</v>
      </c>
      <c r="BK139" s="219">
        <f t="shared" ref="BK139:BK146" si="13">ROUND(P139*H139,2)</f>
        <v>0</v>
      </c>
      <c r="BL139" s="16" t="s">
        <v>136</v>
      </c>
      <c r="BM139" s="218" t="s">
        <v>175</v>
      </c>
    </row>
    <row r="140" spans="1:65" s="2" customFormat="1" ht="24" customHeight="1">
      <c r="A140" s="32"/>
      <c r="B140" s="33"/>
      <c r="C140" s="206" t="s">
        <v>176</v>
      </c>
      <c r="D140" s="206" t="s">
        <v>131</v>
      </c>
      <c r="E140" s="207" t="s">
        <v>177</v>
      </c>
      <c r="F140" s="208" t="s">
        <v>178</v>
      </c>
      <c r="G140" s="209" t="s">
        <v>179</v>
      </c>
      <c r="H140" s="210">
        <v>258</v>
      </c>
      <c r="I140" s="211"/>
      <c r="J140" s="211"/>
      <c r="K140" s="212">
        <f t="shared" si="1"/>
        <v>0</v>
      </c>
      <c r="L140" s="208" t="s">
        <v>135</v>
      </c>
      <c r="M140" s="37"/>
      <c r="N140" s="213" t="s">
        <v>1</v>
      </c>
      <c r="O140" s="214" t="s">
        <v>43</v>
      </c>
      <c r="P140" s="215">
        <f t="shared" si="2"/>
        <v>0</v>
      </c>
      <c r="Q140" s="215">
        <f t="shared" si="3"/>
        <v>0</v>
      </c>
      <c r="R140" s="215">
        <f t="shared" si="4"/>
        <v>0</v>
      </c>
      <c r="S140" s="68"/>
      <c r="T140" s="216">
        <f t="shared" si="5"/>
        <v>0</v>
      </c>
      <c r="U140" s="216">
        <v>0</v>
      </c>
      <c r="V140" s="216">
        <f t="shared" si="6"/>
        <v>0</v>
      </c>
      <c r="W140" s="216">
        <v>0</v>
      </c>
      <c r="X140" s="217">
        <f t="shared" si="7"/>
        <v>0</v>
      </c>
      <c r="Y140" s="32"/>
      <c r="Z140" s="32"/>
      <c r="AA140" s="32"/>
      <c r="AB140" s="32"/>
      <c r="AC140" s="32"/>
      <c r="AD140" s="32"/>
      <c r="AE140" s="32"/>
      <c r="AR140" s="218" t="s">
        <v>136</v>
      </c>
      <c r="AT140" s="218" t="s">
        <v>131</v>
      </c>
      <c r="AU140" s="218" t="s">
        <v>90</v>
      </c>
      <c r="AY140" s="16" t="s">
        <v>128</v>
      </c>
      <c r="BE140" s="219">
        <f t="shared" si="8"/>
        <v>0</v>
      </c>
      <c r="BF140" s="219">
        <f t="shared" si="9"/>
        <v>0</v>
      </c>
      <c r="BG140" s="219">
        <f t="shared" si="10"/>
        <v>0</v>
      </c>
      <c r="BH140" s="219">
        <f t="shared" si="11"/>
        <v>0</v>
      </c>
      <c r="BI140" s="219">
        <f t="shared" si="12"/>
        <v>0</v>
      </c>
      <c r="BJ140" s="16" t="s">
        <v>88</v>
      </c>
      <c r="BK140" s="219">
        <f t="shared" si="13"/>
        <v>0</v>
      </c>
      <c r="BL140" s="16" t="s">
        <v>136</v>
      </c>
      <c r="BM140" s="218" t="s">
        <v>180</v>
      </c>
    </row>
    <row r="141" spans="1:65" s="2" customFormat="1" ht="24" customHeight="1">
      <c r="A141" s="32"/>
      <c r="B141" s="33"/>
      <c r="C141" s="206" t="s">
        <v>181</v>
      </c>
      <c r="D141" s="206" t="s">
        <v>131</v>
      </c>
      <c r="E141" s="207" t="s">
        <v>182</v>
      </c>
      <c r="F141" s="208" t="s">
        <v>183</v>
      </c>
      <c r="G141" s="209" t="s">
        <v>134</v>
      </c>
      <c r="H141" s="210">
        <v>200</v>
      </c>
      <c r="I141" s="211"/>
      <c r="J141" s="211"/>
      <c r="K141" s="212">
        <f t="shared" si="1"/>
        <v>0</v>
      </c>
      <c r="L141" s="208" t="s">
        <v>135</v>
      </c>
      <c r="M141" s="37"/>
      <c r="N141" s="213" t="s">
        <v>1</v>
      </c>
      <c r="O141" s="214" t="s">
        <v>43</v>
      </c>
      <c r="P141" s="215">
        <f t="shared" si="2"/>
        <v>0</v>
      </c>
      <c r="Q141" s="215">
        <f t="shared" si="3"/>
        <v>0</v>
      </c>
      <c r="R141" s="215">
        <f t="shared" si="4"/>
        <v>0</v>
      </c>
      <c r="S141" s="68"/>
      <c r="T141" s="216">
        <f t="shared" si="5"/>
        <v>0</v>
      </c>
      <c r="U141" s="216">
        <v>0</v>
      </c>
      <c r="V141" s="216">
        <f t="shared" si="6"/>
        <v>0</v>
      </c>
      <c r="W141" s="216">
        <v>0</v>
      </c>
      <c r="X141" s="217">
        <f t="shared" si="7"/>
        <v>0</v>
      </c>
      <c r="Y141" s="32"/>
      <c r="Z141" s="32"/>
      <c r="AA141" s="32"/>
      <c r="AB141" s="32"/>
      <c r="AC141" s="32"/>
      <c r="AD141" s="32"/>
      <c r="AE141" s="32"/>
      <c r="AR141" s="218" t="s">
        <v>136</v>
      </c>
      <c r="AT141" s="218" t="s">
        <v>131</v>
      </c>
      <c r="AU141" s="218" t="s">
        <v>90</v>
      </c>
      <c r="AY141" s="16" t="s">
        <v>128</v>
      </c>
      <c r="BE141" s="219">
        <f t="shared" si="8"/>
        <v>0</v>
      </c>
      <c r="BF141" s="219">
        <f t="shared" si="9"/>
        <v>0</v>
      </c>
      <c r="BG141" s="219">
        <f t="shared" si="10"/>
        <v>0</v>
      </c>
      <c r="BH141" s="219">
        <f t="shared" si="11"/>
        <v>0</v>
      </c>
      <c r="BI141" s="219">
        <f t="shared" si="12"/>
        <v>0</v>
      </c>
      <c r="BJ141" s="16" t="s">
        <v>88</v>
      </c>
      <c r="BK141" s="219">
        <f t="shared" si="13"/>
        <v>0</v>
      </c>
      <c r="BL141" s="16" t="s">
        <v>136</v>
      </c>
      <c r="BM141" s="218" t="s">
        <v>184</v>
      </c>
    </row>
    <row r="142" spans="1:65" s="2" customFormat="1" ht="24" customHeight="1">
      <c r="A142" s="32"/>
      <c r="B142" s="33"/>
      <c r="C142" s="206" t="s">
        <v>185</v>
      </c>
      <c r="D142" s="206" t="s">
        <v>131</v>
      </c>
      <c r="E142" s="207" t="s">
        <v>186</v>
      </c>
      <c r="F142" s="208" t="s">
        <v>187</v>
      </c>
      <c r="G142" s="209" t="s">
        <v>134</v>
      </c>
      <c r="H142" s="210">
        <v>72</v>
      </c>
      <c r="I142" s="211"/>
      <c r="J142" s="211"/>
      <c r="K142" s="212">
        <f t="shared" si="1"/>
        <v>0</v>
      </c>
      <c r="L142" s="208" t="s">
        <v>135</v>
      </c>
      <c r="M142" s="37"/>
      <c r="N142" s="213" t="s">
        <v>1</v>
      </c>
      <c r="O142" s="214" t="s">
        <v>43</v>
      </c>
      <c r="P142" s="215">
        <f t="shared" si="2"/>
        <v>0</v>
      </c>
      <c r="Q142" s="215">
        <f t="shared" si="3"/>
        <v>0</v>
      </c>
      <c r="R142" s="215">
        <f t="shared" si="4"/>
        <v>0</v>
      </c>
      <c r="S142" s="68"/>
      <c r="T142" s="216">
        <f t="shared" si="5"/>
        <v>0</v>
      </c>
      <c r="U142" s="216">
        <v>0</v>
      </c>
      <c r="V142" s="216">
        <f t="shared" si="6"/>
        <v>0</v>
      </c>
      <c r="W142" s="216">
        <v>0</v>
      </c>
      <c r="X142" s="217">
        <f t="shared" si="7"/>
        <v>0</v>
      </c>
      <c r="Y142" s="32"/>
      <c r="Z142" s="32"/>
      <c r="AA142" s="32"/>
      <c r="AB142" s="32"/>
      <c r="AC142" s="32"/>
      <c r="AD142" s="32"/>
      <c r="AE142" s="32"/>
      <c r="AR142" s="218" t="s">
        <v>136</v>
      </c>
      <c r="AT142" s="218" t="s">
        <v>131</v>
      </c>
      <c r="AU142" s="218" t="s">
        <v>90</v>
      </c>
      <c r="AY142" s="16" t="s">
        <v>128</v>
      </c>
      <c r="BE142" s="219">
        <f t="shared" si="8"/>
        <v>0</v>
      </c>
      <c r="BF142" s="219">
        <f t="shared" si="9"/>
        <v>0</v>
      </c>
      <c r="BG142" s="219">
        <f t="shared" si="10"/>
        <v>0</v>
      </c>
      <c r="BH142" s="219">
        <f t="shared" si="11"/>
        <v>0</v>
      </c>
      <c r="BI142" s="219">
        <f t="shared" si="12"/>
        <v>0</v>
      </c>
      <c r="BJ142" s="16" t="s">
        <v>88</v>
      </c>
      <c r="BK142" s="219">
        <f t="shared" si="13"/>
        <v>0</v>
      </c>
      <c r="BL142" s="16" t="s">
        <v>136</v>
      </c>
      <c r="BM142" s="218" t="s">
        <v>188</v>
      </c>
    </row>
    <row r="143" spans="1:65" s="2" customFormat="1" ht="24" customHeight="1">
      <c r="A143" s="32"/>
      <c r="B143" s="33"/>
      <c r="C143" s="206" t="s">
        <v>189</v>
      </c>
      <c r="D143" s="206" t="s">
        <v>131</v>
      </c>
      <c r="E143" s="207" t="s">
        <v>190</v>
      </c>
      <c r="F143" s="208" t="s">
        <v>191</v>
      </c>
      <c r="G143" s="209" t="s">
        <v>192</v>
      </c>
      <c r="H143" s="210">
        <v>60</v>
      </c>
      <c r="I143" s="211"/>
      <c r="J143" s="211"/>
      <c r="K143" s="212">
        <f t="shared" si="1"/>
        <v>0</v>
      </c>
      <c r="L143" s="208" t="s">
        <v>135</v>
      </c>
      <c r="M143" s="37"/>
      <c r="N143" s="213" t="s">
        <v>1</v>
      </c>
      <c r="O143" s="214" t="s">
        <v>43</v>
      </c>
      <c r="P143" s="215">
        <f t="shared" si="2"/>
        <v>0</v>
      </c>
      <c r="Q143" s="215">
        <f t="shared" si="3"/>
        <v>0</v>
      </c>
      <c r="R143" s="215">
        <f t="shared" si="4"/>
        <v>0</v>
      </c>
      <c r="S143" s="68"/>
      <c r="T143" s="216">
        <f t="shared" si="5"/>
        <v>0</v>
      </c>
      <c r="U143" s="216">
        <v>0</v>
      </c>
      <c r="V143" s="216">
        <f t="shared" si="6"/>
        <v>0</v>
      </c>
      <c r="W143" s="216">
        <v>0</v>
      </c>
      <c r="X143" s="217">
        <f t="shared" si="7"/>
        <v>0</v>
      </c>
      <c r="Y143" s="32"/>
      <c r="Z143" s="32"/>
      <c r="AA143" s="32"/>
      <c r="AB143" s="32"/>
      <c r="AC143" s="32"/>
      <c r="AD143" s="32"/>
      <c r="AE143" s="32"/>
      <c r="AR143" s="218" t="s">
        <v>136</v>
      </c>
      <c r="AT143" s="218" t="s">
        <v>131</v>
      </c>
      <c r="AU143" s="218" t="s">
        <v>90</v>
      </c>
      <c r="AY143" s="16" t="s">
        <v>128</v>
      </c>
      <c r="BE143" s="219">
        <f t="shared" si="8"/>
        <v>0</v>
      </c>
      <c r="BF143" s="219">
        <f t="shared" si="9"/>
        <v>0</v>
      </c>
      <c r="BG143" s="219">
        <f t="shared" si="10"/>
        <v>0</v>
      </c>
      <c r="BH143" s="219">
        <f t="shared" si="11"/>
        <v>0</v>
      </c>
      <c r="BI143" s="219">
        <f t="shared" si="12"/>
        <v>0</v>
      </c>
      <c r="BJ143" s="16" t="s">
        <v>88</v>
      </c>
      <c r="BK143" s="219">
        <f t="shared" si="13"/>
        <v>0</v>
      </c>
      <c r="BL143" s="16" t="s">
        <v>136</v>
      </c>
      <c r="BM143" s="218" t="s">
        <v>193</v>
      </c>
    </row>
    <row r="144" spans="1:65" s="2" customFormat="1" ht="24" customHeight="1">
      <c r="A144" s="32"/>
      <c r="B144" s="33"/>
      <c r="C144" s="206" t="s">
        <v>194</v>
      </c>
      <c r="D144" s="206" t="s">
        <v>131</v>
      </c>
      <c r="E144" s="207" t="s">
        <v>195</v>
      </c>
      <c r="F144" s="208" t="s">
        <v>196</v>
      </c>
      <c r="G144" s="209" t="s">
        <v>192</v>
      </c>
      <c r="H144" s="210">
        <v>12</v>
      </c>
      <c r="I144" s="211"/>
      <c r="J144" s="211"/>
      <c r="K144" s="212">
        <f t="shared" si="1"/>
        <v>0</v>
      </c>
      <c r="L144" s="208" t="s">
        <v>135</v>
      </c>
      <c r="M144" s="37"/>
      <c r="N144" s="213" t="s">
        <v>1</v>
      </c>
      <c r="O144" s="214" t="s">
        <v>43</v>
      </c>
      <c r="P144" s="215">
        <f t="shared" si="2"/>
        <v>0</v>
      </c>
      <c r="Q144" s="215">
        <f t="shared" si="3"/>
        <v>0</v>
      </c>
      <c r="R144" s="215">
        <f t="shared" si="4"/>
        <v>0</v>
      </c>
      <c r="S144" s="68"/>
      <c r="T144" s="216">
        <f t="shared" si="5"/>
        <v>0</v>
      </c>
      <c r="U144" s="216">
        <v>0</v>
      </c>
      <c r="V144" s="216">
        <f t="shared" si="6"/>
        <v>0</v>
      </c>
      <c r="W144" s="216">
        <v>0</v>
      </c>
      <c r="X144" s="217">
        <f t="shared" si="7"/>
        <v>0</v>
      </c>
      <c r="Y144" s="32"/>
      <c r="Z144" s="32"/>
      <c r="AA144" s="32"/>
      <c r="AB144" s="32"/>
      <c r="AC144" s="32"/>
      <c r="AD144" s="32"/>
      <c r="AE144" s="32"/>
      <c r="AR144" s="218" t="s">
        <v>136</v>
      </c>
      <c r="AT144" s="218" t="s">
        <v>131</v>
      </c>
      <c r="AU144" s="218" t="s">
        <v>90</v>
      </c>
      <c r="AY144" s="16" t="s">
        <v>128</v>
      </c>
      <c r="BE144" s="219">
        <f t="shared" si="8"/>
        <v>0</v>
      </c>
      <c r="BF144" s="219">
        <f t="shared" si="9"/>
        <v>0</v>
      </c>
      <c r="BG144" s="219">
        <f t="shared" si="10"/>
        <v>0</v>
      </c>
      <c r="BH144" s="219">
        <f t="shared" si="11"/>
        <v>0</v>
      </c>
      <c r="BI144" s="219">
        <f t="shared" si="12"/>
        <v>0</v>
      </c>
      <c r="BJ144" s="16" t="s">
        <v>88</v>
      </c>
      <c r="BK144" s="219">
        <f t="shared" si="13"/>
        <v>0</v>
      </c>
      <c r="BL144" s="16" t="s">
        <v>136</v>
      </c>
      <c r="BM144" s="218" t="s">
        <v>197</v>
      </c>
    </row>
    <row r="145" spans="1:65" s="2" customFormat="1" ht="24" customHeight="1">
      <c r="A145" s="32"/>
      <c r="B145" s="33"/>
      <c r="C145" s="206" t="s">
        <v>9</v>
      </c>
      <c r="D145" s="206" t="s">
        <v>131</v>
      </c>
      <c r="E145" s="207" t="s">
        <v>198</v>
      </c>
      <c r="F145" s="208" t="s">
        <v>199</v>
      </c>
      <c r="G145" s="209" t="s">
        <v>192</v>
      </c>
      <c r="H145" s="210">
        <v>14</v>
      </c>
      <c r="I145" s="211"/>
      <c r="J145" s="211"/>
      <c r="K145" s="212">
        <f t="shared" si="1"/>
        <v>0</v>
      </c>
      <c r="L145" s="208" t="s">
        <v>135</v>
      </c>
      <c r="M145" s="37"/>
      <c r="N145" s="213" t="s">
        <v>1</v>
      </c>
      <c r="O145" s="214" t="s">
        <v>43</v>
      </c>
      <c r="P145" s="215">
        <f t="shared" si="2"/>
        <v>0</v>
      </c>
      <c r="Q145" s="215">
        <f t="shared" si="3"/>
        <v>0</v>
      </c>
      <c r="R145" s="215">
        <f t="shared" si="4"/>
        <v>0</v>
      </c>
      <c r="S145" s="68"/>
      <c r="T145" s="216">
        <f t="shared" si="5"/>
        <v>0</v>
      </c>
      <c r="U145" s="216">
        <v>0</v>
      </c>
      <c r="V145" s="216">
        <f t="shared" si="6"/>
        <v>0</v>
      </c>
      <c r="W145" s="216">
        <v>0</v>
      </c>
      <c r="X145" s="217">
        <f t="shared" si="7"/>
        <v>0</v>
      </c>
      <c r="Y145" s="32"/>
      <c r="Z145" s="32"/>
      <c r="AA145" s="32"/>
      <c r="AB145" s="32"/>
      <c r="AC145" s="32"/>
      <c r="AD145" s="32"/>
      <c r="AE145" s="32"/>
      <c r="AR145" s="218" t="s">
        <v>136</v>
      </c>
      <c r="AT145" s="218" t="s">
        <v>131</v>
      </c>
      <c r="AU145" s="218" t="s">
        <v>90</v>
      </c>
      <c r="AY145" s="16" t="s">
        <v>128</v>
      </c>
      <c r="BE145" s="219">
        <f t="shared" si="8"/>
        <v>0</v>
      </c>
      <c r="BF145" s="219">
        <f t="shared" si="9"/>
        <v>0</v>
      </c>
      <c r="BG145" s="219">
        <f t="shared" si="10"/>
        <v>0</v>
      </c>
      <c r="BH145" s="219">
        <f t="shared" si="11"/>
        <v>0</v>
      </c>
      <c r="BI145" s="219">
        <f t="shared" si="12"/>
        <v>0</v>
      </c>
      <c r="BJ145" s="16" t="s">
        <v>88</v>
      </c>
      <c r="BK145" s="219">
        <f t="shared" si="13"/>
        <v>0</v>
      </c>
      <c r="BL145" s="16" t="s">
        <v>136</v>
      </c>
      <c r="BM145" s="218" t="s">
        <v>200</v>
      </c>
    </row>
    <row r="146" spans="1:65" s="2" customFormat="1" ht="24" customHeight="1">
      <c r="A146" s="32"/>
      <c r="B146" s="33"/>
      <c r="C146" s="206" t="s">
        <v>201</v>
      </c>
      <c r="D146" s="206" t="s">
        <v>131</v>
      </c>
      <c r="E146" s="207" t="s">
        <v>202</v>
      </c>
      <c r="F146" s="208" t="s">
        <v>203</v>
      </c>
      <c r="G146" s="209" t="s">
        <v>140</v>
      </c>
      <c r="H146" s="210">
        <v>1340</v>
      </c>
      <c r="I146" s="211"/>
      <c r="J146" s="211"/>
      <c r="K146" s="212">
        <f t="shared" si="1"/>
        <v>0</v>
      </c>
      <c r="L146" s="208" t="s">
        <v>135</v>
      </c>
      <c r="M146" s="37"/>
      <c r="N146" s="213" t="s">
        <v>1</v>
      </c>
      <c r="O146" s="214" t="s">
        <v>43</v>
      </c>
      <c r="P146" s="215">
        <f t="shared" si="2"/>
        <v>0</v>
      </c>
      <c r="Q146" s="215">
        <f t="shared" si="3"/>
        <v>0</v>
      </c>
      <c r="R146" s="215">
        <f t="shared" si="4"/>
        <v>0</v>
      </c>
      <c r="S146" s="68"/>
      <c r="T146" s="216">
        <f t="shared" si="5"/>
        <v>0</v>
      </c>
      <c r="U146" s="216">
        <v>0</v>
      </c>
      <c r="V146" s="216">
        <f t="shared" si="6"/>
        <v>0</v>
      </c>
      <c r="W146" s="216">
        <v>0</v>
      </c>
      <c r="X146" s="217">
        <f t="shared" si="7"/>
        <v>0</v>
      </c>
      <c r="Y146" s="32"/>
      <c r="Z146" s="32"/>
      <c r="AA146" s="32"/>
      <c r="AB146" s="32"/>
      <c r="AC146" s="32"/>
      <c r="AD146" s="32"/>
      <c r="AE146" s="32"/>
      <c r="AR146" s="218" t="s">
        <v>136</v>
      </c>
      <c r="AT146" s="218" t="s">
        <v>131</v>
      </c>
      <c r="AU146" s="218" t="s">
        <v>90</v>
      </c>
      <c r="AY146" s="16" t="s">
        <v>128</v>
      </c>
      <c r="BE146" s="219">
        <f t="shared" si="8"/>
        <v>0</v>
      </c>
      <c r="BF146" s="219">
        <f t="shared" si="9"/>
        <v>0</v>
      </c>
      <c r="BG146" s="219">
        <f t="shared" si="10"/>
        <v>0</v>
      </c>
      <c r="BH146" s="219">
        <f t="shared" si="11"/>
        <v>0</v>
      </c>
      <c r="BI146" s="219">
        <f t="shared" si="12"/>
        <v>0</v>
      </c>
      <c r="BJ146" s="16" t="s">
        <v>88</v>
      </c>
      <c r="BK146" s="219">
        <f t="shared" si="13"/>
        <v>0</v>
      </c>
      <c r="BL146" s="16" t="s">
        <v>136</v>
      </c>
      <c r="BM146" s="218" t="s">
        <v>204</v>
      </c>
    </row>
    <row r="147" spans="1:65" s="2" customFormat="1" ht="19.5">
      <c r="A147" s="32"/>
      <c r="B147" s="33"/>
      <c r="C147" s="34"/>
      <c r="D147" s="220" t="s">
        <v>142</v>
      </c>
      <c r="E147" s="34"/>
      <c r="F147" s="221" t="s">
        <v>143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142</v>
      </c>
      <c r="AU147" s="16" t="s">
        <v>90</v>
      </c>
    </row>
    <row r="148" spans="1:65" s="2" customFormat="1" ht="24" customHeight="1">
      <c r="A148" s="32"/>
      <c r="B148" s="33"/>
      <c r="C148" s="206" t="s">
        <v>205</v>
      </c>
      <c r="D148" s="206" t="s">
        <v>131</v>
      </c>
      <c r="E148" s="207" t="s">
        <v>206</v>
      </c>
      <c r="F148" s="208" t="s">
        <v>207</v>
      </c>
      <c r="G148" s="209" t="s">
        <v>140</v>
      </c>
      <c r="H148" s="210">
        <v>1340</v>
      </c>
      <c r="I148" s="211"/>
      <c r="J148" s="211"/>
      <c r="K148" s="212">
        <f>ROUND(P148*H148,2)</f>
        <v>0</v>
      </c>
      <c r="L148" s="208" t="s">
        <v>135</v>
      </c>
      <c r="M148" s="37"/>
      <c r="N148" s="213" t="s">
        <v>1</v>
      </c>
      <c r="O148" s="214" t="s">
        <v>43</v>
      </c>
      <c r="P148" s="215">
        <f>I148+J148</f>
        <v>0</v>
      </c>
      <c r="Q148" s="215">
        <f>ROUND(I148*H148,2)</f>
        <v>0</v>
      </c>
      <c r="R148" s="215">
        <f>ROUND(J148*H148,2)</f>
        <v>0</v>
      </c>
      <c r="S148" s="68"/>
      <c r="T148" s="216">
        <f>S148*H148</f>
        <v>0</v>
      </c>
      <c r="U148" s="216">
        <v>0</v>
      </c>
      <c r="V148" s="216">
        <f>U148*H148</f>
        <v>0</v>
      </c>
      <c r="W148" s="216">
        <v>0</v>
      </c>
      <c r="X148" s="217">
        <f>W148*H148</f>
        <v>0</v>
      </c>
      <c r="Y148" s="32"/>
      <c r="Z148" s="32"/>
      <c r="AA148" s="32"/>
      <c r="AB148" s="32"/>
      <c r="AC148" s="32"/>
      <c r="AD148" s="32"/>
      <c r="AE148" s="32"/>
      <c r="AR148" s="218" t="s">
        <v>136</v>
      </c>
      <c r="AT148" s="218" t="s">
        <v>131</v>
      </c>
      <c r="AU148" s="218" t="s">
        <v>90</v>
      </c>
      <c r="AY148" s="16" t="s">
        <v>128</v>
      </c>
      <c r="BE148" s="219">
        <f>IF(O148="základní",K148,0)</f>
        <v>0</v>
      </c>
      <c r="BF148" s="219">
        <f>IF(O148="snížená",K148,0)</f>
        <v>0</v>
      </c>
      <c r="BG148" s="219">
        <f>IF(O148="zákl. přenesená",K148,0)</f>
        <v>0</v>
      </c>
      <c r="BH148" s="219">
        <f>IF(O148="sníž. přenesená",K148,0)</f>
        <v>0</v>
      </c>
      <c r="BI148" s="219">
        <f>IF(O148="nulová",K148,0)</f>
        <v>0</v>
      </c>
      <c r="BJ148" s="16" t="s">
        <v>88</v>
      </c>
      <c r="BK148" s="219">
        <f>ROUND(P148*H148,2)</f>
        <v>0</v>
      </c>
      <c r="BL148" s="16" t="s">
        <v>136</v>
      </c>
      <c r="BM148" s="218" t="s">
        <v>208</v>
      </c>
    </row>
    <row r="149" spans="1:65" s="2" customFormat="1" ht="19.5">
      <c r="A149" s="32"/>
      <c r="B149" s="33"/>
      <c r="C149" s="34"/>
      <c r="D149" s="220" t="s">
        <v>142</v>
      </c>
      <c r="E149" s="34"/>
      <c r="F149" s="221" t="s">
        <v>143</v>
      </c>
      <c r="G149" s="34"/>
      <c r="H149" s="34"/>
      <c r="I149" s="113"/>
      <c r="J149" s="113"/>
      <c r="K149" s="34"/>
      <c r="L149" s="34"/>
      <c r="M149" s="37"/>
      <c r="N149" s="222"/>
      <c r="O149" s="223"/>
      <c r="P149" s="68"/>
      <c r="Q149" s="68"/>
      <c r="R149" s="68"/>
      <c r="S149" s="68"/>
      <c r="T149" s="68"/>
      <c r="U149" s="68"/>
      <c r="V149" s="68"/>
      <c r="W149" s="68"/>
      <c r="X149" s="69"/>
      <c r="Y149" s="32"/>
      <c r="Z149" s="32"/>
      <c r="AA149" s="32"/>
      <c r="AB149" s="32"/>
      <c r="AC149" s="32"/>
      <c r="AD149" s="32"/>
      <c r="AE149" s="32"/>
      <c r="AT149" s="16" t="s">
        <v>142</v>
      </c>
      <c r="AU149" s="16" t="s">
        <v>90</v>
      </c>
    </row>
    <row r="150" spans="1:65" s="2" customFormat="1" ht="24" customHeight="1">
      <c r="A150" s="32"/>
      <c r="B150" s="33"/>
      <c r="C150" s="206" t="s">
        <v>209</v>
      </c>
      <c r="D150" s="206" t="s">
        <v>131</v>
      </c>
      <c r="E150" s="207" t="s">
        <v>210</v>
      </c>
      <c r="F150" s="208" t="s">
        <v>211</v>
      </c>
      <c r="G150" s="209" t="s">
        <v>140</v>
      </c>
      <c r="H150" s="210">
        <v>1500</v>
      </c>
      <c r="I150" s="211"/>
      <c r="J150" s="211"/>
      <c r="K150" s="212">
        <f>ROUND(P150*H150,2)</f>
        <v>0</v>
      </c>
      <c r="L150" s="208" t="s">
        <v>135</v>
      </c>
      <c r="M150" s="37"/>
      <c r="N150" s="213" t="s">
        <v>1</v>
      </c>
      <c r="O150" s="214" t="s">
        <v>43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136</v>
      </c>
      <c r="AT150" s="218" t="s">
        <v>131</v>
      </c>
      <c r="AU150" s="218" t="s">
        <v>90</v>
      </c>
      <c r="AY150" s="16" t="s">
        <v>128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88</v>
      </c>
      <c r="BK150" s="219">
        <f>ROUND(P150*H150,2)</f>
        <v>0</v>
      </c>
      <c r="BL150" s="16" t="s">
        <v>136</v>
      </c>
      <c r="BM150" s="218" t="s">
        <v>212</v>
      </c>
    </row>
    <row r="151" spans="1:65" s="2" customFormat="1" ht="19.5">
      <c r="A151" s="32"/>
      <c r="B151" s="33"/>
      <c r="C151" s="34"/>
      <c r="D151" s="220" t="s">
        <v>142</v>
      </c>
      <c r="E151" s="34"/>
      <c r="F151" s="221" t="s">
        <v>143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142</v>
      </c>
      <c r="AU151" s="16" t="s">
        <v>90</v>
      </c>
    </row>
    <row r="152" spans="1:65" s="2" customFormat="1" ht="24" customHeight="1">
      <c r="A152" s="32"/>
      <c r="B152" s="33"/>
      <c r="C152" s="206" t="s">
        <v>213</v>
      </c>
      <c r="D152" s="206" t="s">
        <v>131</v>
      </c>
      <c r="E152" s="207" t="s">
        <v>214</v>
      </c>
      <c r="F152" s="208" t="s">
        <v>215</v>
      </c>
      <c r="G152" s="209" t="s">
        <v>134</v>
      </c>
      <c r="H152" s="210">
        <v>51</v>
      </c>
      <c r="I152" s="211"/>
      <c r="J152" s="211"/>
      <c r="K152" s="212">
        <f>ROUND(P152*H152,2)</f>
        <v>0</v>
      </c>
      <c r="L152" s="208" t="s">
        <v>135</v>
      </c>
      <c r="M152" s="37"/>
      <c r="N152" s="213" t="s">
        <v>1</v>
      </c>
      <c r="O152" s="214" t="s">
        <v>43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</v>
      </c>
      <c r="V152" s="216">
        <f>U152*H152</f>
        <v>0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136</v>
      </c>
      <c r="AT152" s="218" t="s">
        <v>131</v>
      </c>
      <c r="AU152" s="218" t="s">
        <v>90</v>
      </c>
      <c r="AY152" s="16" t="s">
        <v>128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88</v>
      </c>
      <c r="BK152" s="219">
        <f>ROUND(P152*H152,2)</f>
        <v>0</v>
      </c>
      <c r="BL152" s="16" t="s">
        <v>136</v>
      </c>
      <c r="BM152" s="218" t="s">
        <v>216</v>
      </c>
    </row>
    <row r="153" spans="1:65" s="13" customFormat="1" ht="11.25">
      <c r="B153" s="224"/>
      <c r="C153" s="225"/>
      <c r="D153" s="220" t="s">
        <v>144</v>
      </c>
      <c r="E153" s="226" t="s">
        <v>1</v>
      </c>
      <c r="F153" s="227" t="s">
        <v>217</v>
      </c>
      <c r="G153" s="225"/>
      <c r="H153" s="228">
        <v>51</v>
      </c>
      <c r="I153" s="229"/>
      <c r="J153" s="229"/>
      <c r="K153" s="225"/>
      <c r="L153" s="225"/>
      <c r="M153" s="230"/>
      <c r="N153" s="231"/>
      <c r="O153" s="232"/>
      <c r="P153" s="232"/>
      <c r="Q153" s="232"/>
      <c r="R153" s="232"/>
      <c r="S153" s="232"/>
      <c r="T153" s="232"/>
      <c r="U153" s="232"/>
      <c r="V153" s="232"/>
      <c r="W153" s="232"/>
      <c r="X153" s="233"/>
      <c r="AT153" s="234" t="s">
        <v>144</v>
      </c>
      <c r="AU153" s="234" t="s">
        <v>90</v>
      </c>
      <c r="AV153" s="13" t="s">
        <v>90</v>
      </c>
      <c r="AW153" s="13" t="s">
        <v>5</v>
      </c>
      <c r="AX153" s="13" t="s">
        <v>88</v>
      </c>
      <c r="AY153" s="234" t="s">
        <v>128</v>
      </c>
    </row>
    <row r="154" spans="1:65" s="2" customFormat="1" ht="24" customHeight="1">
      <c r="A154" s="32"/>
      <c r="B154" s="33"/>
      <c r="C154" s="235" t="s">
        <v>218</v>
      </c>
      <c r="D154" s="235" t="s">
        <v>219</v>
      </c>
      <c r="E154" s="236" t="s">
        <v>220</v>
      </c>
      <c r="F154" s="237" t="s">
        <v>221</v>
      </c>
      <c r="G154" s="238" t="s">
        <v>140</v>
      </c>
      <c r="H154" s="239">
        <v>40</v>
      </c>
      <c r="I154" s="240"/>
      <c r="J154" s="241"/>
      <c r="K154" s="242">
        <f>ROUND(P154*H154,2)</f>
        <v>0</v>
      </c>
      <c r="L154" s="237" t="s">
        <v>135</v>
      </c>
      <c r="M154" s="243"/>
      <c r="N154" s="244" t="s">
        <v>1</v>
      </c>
      <c r="O154" s="214" t="s">
        <v>43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5.4850000000000003E-2</v>
      </c>
      <c r="V154" s="216">
        <f>U154*H154</f>
        <v>2.194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166</v>
      </c>
      <c r="AT154" s="218" t="s">
        <v>219</v>
      </c>
      <c r="AU154" s="218" t="s">
        <v>90</v>
      </c>
      <c r="AY154" s="16" t="s">
        <v>128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88</v>
      </c>
      <c r="BK154" s="219">
        <f>ROUND(P154*H154,2)</f>
        <v>0</v>
      </c>
      <c r="BL154" s="16" t="s">
        <v>136</v>
      </c>
      <c r="BM154" s="218" t="s">
        <v>222</v>
      </c>
    </row>
    <row r="155" spans="1:65" s="13" customFormat="1" ht="11.25">
      <c r="B155" s="224"/>
      <c r="C155" s="225"/>
      <c r="D155" s="220" t="s">
        <v>144</v>
      </c>
      <c r="E155" s="226" t="s">
        <v>1</v>
      </c>
      <c r="F155" s="227" t="s">
        <v>223</v>
      </c>
      <c r="G155" s="225"/>
      <c r="H155" s="228">
        <v>40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144</v>
      </c>
      <c r="AU155" s="234" t="s">
        <v>90</v>
      </c>
      <c r="AV155" s="13" t="s">
        <v>90</v>
      </c>
      <c r="AW155" s="13" t="s">
        <v>5</v>
      </c>
      <c r="AX155" s="13" t="s">
        <v>88</v>
      </c>
      <c r="AY155" s="234" t="s">
        <v>128</v>
      </c>
    </row>
    <row r="156" spans="1:65" s="2" customFormat="1" ht="24" customHeight="1">
      <c r="A156" s="32"/>
      <c r="B156" s="33"/>
      <c r="C156" s="235" t="s">
        <v>224</v>
      </c>
      <c r="D156" s="235" t="s">
        <v>219</v>
      </c>
      <c r="E156" s="236" t="s">
        <v>225</v>
      </c>
      <c r="F156" s="237" t="s">
        <v>226</v>
      </c>
      <c r="G156" s="238" t="s">
        <v>140</v>
      </c>
      <c r="H156" s="239">
        <v>40</v>
      </c>
      <c r="I156" s="240"/>
      <c r="J156" s="241"/>
      <c r="K156" s="242">
        <f>ROUND(P156*H156,2)</f>
        <v>0</v>
      </c>
      <c r="L156" s="237" t="s">
        <v>135</v>
      </c>
      <c r="M156" s="243"/>
      <c r="N156" s="244" t="s">
        <v>1</v>
      </c>
      <c r="O156" s="214" t="s">
        <v>43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5.4850000000000003E-2</v>
      </c>
      <c r="V156" s="216">
        <f>U156*H156</f>
        <v>2.194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166</v>
      </c>
      <c r="AT156" s="218" t="s">
        <v>219</v>
      </c>
      <c r="AU156" s="218" t="s">
        <v>90</v>
      </c>
      <c r="AY156" s="16" t="s">
        <v>128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88</v>
      </c>
      <c r="BK156" s="219">
        <f>ROUND(P156*H156,2)</f>
        <v>0</v>
      </c>
      <c r="BL156" s="16" t="s">
        <v>136</v>
      </c>
      <c r="BM156" s="218" t="s">
        <v>227</v>
      </c>
    </row>
    <row r="157" spans="1:65" s="13" customFormat="1" ht="11.25">
      <c r="B157" s="224"/>
      <c r="C157" s="225"/>
      <c r="D157" s="220" t="s">
        <v>144</v>
      </c>
      <c r="E157" s="226" t="s">
        <v>1</v>
      </c>
      <c r="F157" s="227" t="s">
        <v>223</v>
      </c>
      <c r="G157" s="225"/>
      <c r="H157" s="228">
        <v>40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144</v>
      </c>
      <c r="AU157" s="234" t="s">
        <v>90</v>
      </c>
      <c r="AV157" s="13" t="s">
        <v>90</v>
      </c>
      <c r="AW157" s="13" t="s">
        <v>5</v>
      </c>
      <c r="AX157" s="13" t="s">
        <v>88</v>
      </c>
      <c r="AY157" s="234" t="s">
        <v>128</v>
      </c>
    </row>
    <row r="158" spans="1:65" s="2" customFormat="1" ht="24" customHeight="1">
      <c r="A158" s="32"/>
      <c r="B158" s="33"/>
      <c r="C158" s="235" t="s">
        <v>8</v>
      </c>
      <c r="D158" s="235" t="s">
        <v>219</v>
      </c>
      <c r="E158" s="236" t="s">
        <v>228</v>
      </c>
      <c r="F158" s="237" t="s">
        <v>229</v>
      </c>
      <c r="G158" s="238" t="s">
        <v>134</v>
      </c>
      <c r="H158" s="239">
        <v>200</v>
      </c>
      <c r="I158" s="240"/>
      <c r="J158" s="241"/>
      <c r="K158" s="242">
        <f t="shared" ref="K158:K170" si="14">ROUND(P158*H158,2)</f>
        <v>0</v>
      </c>
      <c r="L158" s="237" t="s">
        <v>135</v>
      </c>
      <c r="M158" s="243"/>
      <c r="N158" s="244" t="s">
        <v>1</v>
      </c>
      <c r="O158" s="214" t="s">
        <v>43</v>
      </c>
      <c r="P158" s="215">
        <f t="shared" ref="P158:P170" si="15">I158+J158</f>
        <v>0</v>
      </c>
      <c r="Q158" s="215">
        <f t="shared" ref="Q158:Q170" si="16">ROUND(I158*H158,2)</f>
        <v>0</v>
      </c>
      <c r="R158" s="215">
        <f t="shared" ref="R158:R170" si="17">ROUND(J158*H158,2)</f>
        <v>0</v>
      </c>
      <c r="S158" s="68"/>
      <c r="T158" s="216">
        <f t="shared" ref="T158:T170" si="18">S158*H158</f>
        <v>0</v>
      </c>
      <c r="U158" s="216">
        <v>1.23E-3</v>
      </c>
      <c r="V158" s="216">
        <f t="shared" ref="V158:V170" si="19">U158*H158</f>
        <v>0.246</v>
      </c>
      <c r="W158" s="216">
        <v>0</v>
      </c>
      <c r="X158" s="217">
        <f t="shared" ref="X158:X170" si="20"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166</v>
      </c>
      <c r="AT158" s="218" t="s">
        <v>219</v>
      </c>
      <c r="AU158" s="218" t="s">
        <v>90</v>
      </c>
      <c r="AY158" s="16" t="s">
        <v>128</v>
      </c>
      <c r="BE158" s="219">
        <f t="shared" ref="BE158:BE170" si="21">IF(O158="základní",K158,0)</f>
        <v>0</v>
      </c>
      <c r="BF158" s="219">
        <f t="shared" ref="BF158:BF170" si="22">IF(O158="snížená",K158,0)</f>
        <v>0</v>
      </c>
      <c r="BG158" s="219">
        <f t="shared" ref="BG158:BG170" si="23">IF(O158="zákl. přenesená",K158,0)</f>
        <v>0</v>
      </c>
      <c r="BH158" s="219">
        <f t="shared" ref="BH158:BH170" si="24">IF(O158="sníž. přenesená",K158,0)</f>
        <v>0</v>
      </c>
      <c r="BI158" s="219">
        <f t="shared" ref="BI158:BI170" si="25">IF(O158="nulová",K158,0)</f>
        <v>0</v>
      </c>
      <c r="BJ158" s="16" t="s">
        <v>88</v>
      </c>
      <c r="BK158" s="219">
        <f t="shared" ref="BK158:BK170" si="26">ROUND(P158*H158,2)</f>
        <v>0</v>
      </c>
      <c r="BL158" s="16" t="s">
        <v>136</v>
      </c>
      <c r="BM158" s="218" t="s">
        <v>230</v>
      </c>
    </row>
    <row r="159" spans="1:65" s="2" customFormat="1" ht="24" customHeight="1">
      <c r="A159" s="32"/>
      <c r="B159" s="33"/>
      <c r="C159" s="235" t="s">
        <v>231</v>
      </c>
      <c r="D159" s="235" t="s">
        <v>219</v>
      </c>
      <c r="E159" s="236" t="s">
        <v>232</v>
      </c>
      <c r="F159" s="237" t="s">
        <v>233</v>
      </c>
      <c r="G159" s="238" t="s">
        <v>134</v>
      </c>
      <c r="H159" s="239">
        <v>516</v>
      </c>
      <c r="I159" s="240"/>
      <c r="J159" s="241"/>
      <c r="K159" s="242">
        <f t="shared" si="14"/>
        <v>0</v>
      </c>
      <c r="L159" s="237" t="s">
        <v>135</v>
      </c>
      <c r="M159" s="243"/>
      <c r="N159" s="244" t="s">
        <v>1</v>
      </c>
      <c r="O159" s="214" t="s">
        <v>43</v>
      </c>
      <c r="P159" s="215">
        <f t="shared" si="15"/>
        <v>0</v>
      </c>
      <c r="Q159" s="215">
        <f t="shared" si="16"/>
        <v>0</v>
      </c>
      <c r="R159" s="215">
        <f t="shared" si="17"/>
        <v>0</v>
      </c>
      <c r="S159" s="68"/>
      <c r="T159" s="216">
        <f t="shared" si="18"/>
        <v>0</v>
      </c>
      <c r="U159" s="216">
        <v>1.1100000000000001E-3</v>
      </c>
      <c r="V159" s="216">
        <f t="shared" si="19"/>
        <v>0.57276000000000005</v>
      </c>
      <c r="W159" s="216">
        <v>0</v>
      </c>
      <c r="X159" s="217">
        <f t="shared" si="20"/>
        <v>0</v>
      </c>
      <c r="Y159" s="32"/>
      <c r="Z159" s="32"/>
      <c r="AA159" s="32"/>
      <c r="AB159" s="32"/>
      <c r="AC159" s="32"/>
      <c r="AD159" s="32"/>
      <c r="AE159" s="32"/>
      <c r="AR159" s="218" t="s">
        <v>166</v>
      </c>
      <c r="AT159" s="218" t="s">
        <v>219</v>
      </c>
      <c r="AU159" s="218" t="s">
        <v>90</v>
      </c>
      <c r="AY159" s="16" t="s">
        <v>128</v>
      </c>
      <c r="BE159" s="219">
        <f t="shared" si="21"/>
        <v>0</v>
      </c>
      <c r="BF159" s="219">
        <f t="shared" si="22"/>
        <v>0</v>
      </c>
      <c r="BG159" s="219">
        <f t="shared" si="23"/>
        <v>0</v>
      </c>
      <c r="BH159" s="219">
        <f t="shared" si="24"/>
        <v>0</v>
      </c>
      <c r="BI159" s="219">
        <f t="shared" si="25"/>
        <v>0</v>
      </c>
      <c r="BJ159" s="16" t="s">
        <v>88</v>
      </c>
      <c r="BK159" s="219">
        <f t="shared" si="26"/>
        <v>0</v>
      </c>
      <c r="BL159" s="16" t="s">
        <v>136</v>
      </c>
      <c r="BM159" s="218" t="s">
        <v>234</v>
      </c>
    </row>
    <row r="160" spans="1:65" s="2" customFormat="1" ht="24" customHeight="1">
      <c r="A160" s="32"/>
      <c r="B160" s="33"/>
      <c r="C160" s="235" t="s">
        <v>235</v>
      </c>
      <c r="D160" s="235" t="s">
        <v>219</v>
      </c>
      <c r="E160" s="236" t="s">
        <v>236</v>
      </c>
      <c r="F160" s="237" t="s">
        <v>237</v>
      </c>
      <c r="G160" s="238" t="s">
        <v>134</v>
      </c>
      <c r="H160" s="239">
        <v>27</v>
      </c>
      <c r="I160" s="240"/>
      <c r="J160" s="241"/>
      <c r="K160" s="242">
        <f t="shared" si="14"/>
        <v>0</v>
      </c>
      <c r="L160" s="237" t="s">
        <v>135</v>
      </c>
      <c r="M160" s="243"/>
      <c r="N160" s="244" t="s">
        <v>1</v>
      </c>
      <c r="O160" s="214" t="s">
        <v>43</v>
      </c>
      <c r="P160" s="215">
        <f t="shared" si="15"/>
        <v>0</v>
      </c>
      <c r="Q160" s="215">
        <f t="shared" si="16"/>
        <v>0</v>
      </c>
      <c r="R160" s="215">
        <f t="shared" si="17"/>
        <v>0</v>
      </c>
      <c r="S160" s="68"/>
      <c r="T160" s="216">
        <f t="shared" si="18"/>
        <v>0</v>
      </c>
      <c r="U160" s="216">
        <v>1.014E-2</v>
      </c>
      <c r="V160" s="216">
        <f t="shared" si="19"/>
        <v>0.27377999999999997</v>
      </c>
      <c r="W160" s="216">
        <v>0</v>
      </c>
      <c r="X160" s="217">
        <f t="shared" si="20"/>
        <v>0</v>
      </c>
      <c r="Y160" s="32"/>
      <c r="Z160" s="32"/>
      <c r="AA160" s="32"/>
      <c r="AB160" s="32"/>
      <c r="AC160" s="32"/>
      <c r="AD160" s="32"/>
      <c r="AE160" s="32"/>
      <c r="AR160" s="218" t="s">
        <v>166</v>
      </c>
      <c r="AT160" s="218" t="s">
        <v>219</v>
      </c>
      <c r="AU160" s="218" t="s">
        <v>90</v>
      </c>
      <c r="AY160" s="16" t="s">
        <v>128</v>
      </c>
      <c r="BE160" s="219">
        <f t="shared" si="21"/>
        <v>0</v>
      </c>
      <c r="BF160" s="219">
        <f t="shared" si="22"/>
        <v>0</v>
      </c>
      <c r="BG160" s="219">
        <f t="shared" si="23"/>
        <v>0</v>
      </c>
      <c r="BH160" s="219">
        <f t="shared" si="24"/>
        <v>0</v>
      </c>
      <c r="BI160" s="219">
        <f t="shared" si="25"/>
        <v>0</v>
      </c>
      <c r="BJ160" s="16" t="s">
        <v>88</v>
      </c>
      <c r="BK160" s="219">
        <f t="shared" si="26"/>
        <v>0</v>
      </c>
      <c r="BL160" s="16" t="s">
        <v>136</v>
      </c>
      <c r="BM160" s="218" t="s">
        <v>238</v>
      </c>
    </row>
    <row r="161" spans="1:65" s="2" customFormat="1" ht="24" customHeight="1">
      <c r="A161" s="32"/>
      <c r="B161" s="33"/>
      <c r="C161" s="235" t="s">
        <v>239</v>
      </c>
      <c r="D161" s="235" t="s">
        <v>219</v>
      </c>
      <c r="E161" s="236" t="s">
        <v>240</v>
      </c>
      <c r="F161" s="237" t="s">
        <v>241</v>
      </c>
      <c r="G161" s="238" t="s">
        <v>134</v>
      </c>
      <c r="H161" s="239">
        <v>8</v>
      </c>
      <c r="I161" s="240"/>
      <c r="J161" s="241"/>
      <c r="K161" s="242">
        <f t="shared" si="14"/>
        <v>0</v>
      </c>
      <c r="L161" s="237" t="s">
        <v>135</v>
      </c>
      <c r="M161" s="243"/>
      <c r="N161" s="244" t="s">
        <v>1</v>
      </c>
      <c r="O161" s="214" t="s">
        <v>43</v>
      </c>
      <c r="P161" s="215">
        <f t="shared" si="15"/>
        <v>0</v>
      </c>
      <c r="Q161" s="215">
        <f t="shared" si="16"/>
        <v>0</v>
      </c>
      <c r="R161" s="215">
        <f t="shared" si="17"/>
        <v>0</v>
      </c>
      <c r="S161" s="68"/>
      <c r="T161" s="216">
        <f t="shared" si="18"/>
        <v>0</v>
      </c>
      <c r="U161" s="216">
        <v>1.004E-2</v>
      </c>
      <c r="V161" s="216">
        <f t="shared" si="19"/>
        <v>8.0320000000000003E-2</v>
      </c>
      <c r="W161" s="216">
        <v>0</v>
      </c>
      <c r="X161" s="217">
        <f t="shared" si="20"/>
        <v>0</v>
      </c>
      <c r="Y161" s="32"/>
      <c r="Z161" s="32"/>
      <c r="AA161" s="32"/>
      <c r="AB161" s="32"/>
      <c r="AC161" s="32"/>
      <c r="AD161" s="32"/>
      <c r="AE161" s="32"/>
      <c r="AR161" s="218" t="s">
        <v>166</v>
      </c>
      <c r="AT161" s="218" t="s">
        <v>219</v>
      </c>
      <c r="AU161" s="218" t="s">
        <v>90</v>
      </c>
      <c r="AY161" s="16" t="s">
        <v>128</v>
      </c>
      <c r="BE161" s="219">
        <f t="shared" si="21"/>
        <v>0</v>
      </c>
      <c r="BF161" s="219">
        <f t="shared" si="22"/>
        <v>0</v>
      </c>
      <c r="BG161" s="219">
        <f t="shared" si="23"/>
        <v>0</v>
      </c>
      <c r="BH161" s="219">
        <f t="shared" si="24"/>
        <v>0</v>
      </c>
      <c r="BI161" s="219">
        <f t="shared" si="25"/>
        <v>0</v>
      </c>
      <c r="BJ161" s="16" t="s">
        <v>88</v>
      </c>
      <c r="BK161" s="219">
        <f t="shared" si="26"/>
        <v>0</v>
      </c>
      <c r="BL161" s="16" t="s">
        <v>136</v>
      </c>
      <c r="BM161" s="218" t="s">
        <v>242</v>
      </c>
    </row>
    <row r="162" spans="1:65" s="2" customFormat="1" ht="24" customHeight="1">
      <c r="A162" s="32"/>
      <c r="B162" s="33"/>
      <c r="C162" s="235" t="s">
        <v>243</v>
      </c>
      <c r="D162" s="235" t="s">
        <v>219</v>
      </c>
      <c r="E162" s="236" t="s">
        <v>244</v>
      </c>
      <c r="F162" s="237" t="s">
        <v>245</v>
      </c>
      <c r="G162" s="238" t="s">
        <v>134</v>
      </c>
      <c r="H162" s="239">
        <v>8</v>
      </c>
      <c r="I162" s="240"/>
      <c r="J162" s="241"/>
      <c r="K162" s="242">
        <f t="shared" si="14"/>
        <v>0</v>
      </c>
      <c r="L162" s="237" t="s">
        <v>135</v>
      </c>
      <c r="M162" s="243"/>
      <c r="N162" s="244" t="s">
        <v>1</v>
      </c>
      <c r="O162" s="214" t="s">
        <v>43</v>
      </c>
      <c r="P162" s="215">
        <f t="shared" si="15"/>
        <v>0</v>
      </c>
      <c r="Q162" s="215">
        <f t="shared" si="16"/>
        <v>0</v>
      </c>
      <c r="R162" s="215">
        <f t="shared" si="17"/>
        <v>0</v>
      </c>
      <c r="S162" s="68"/>
      <c r="T162" s="216">
        <f t="shared" si="18"/>
        <v>0</v>
      </c>
      <c r="U162" s="216">
        <v>1.099E-2</v>
      </c>
      <c r="V162" s="216">
        <f t="shared" si="19"/>
        <v>8.7919999999999998E-2</v>
      </c>
      <c r="W162" s="216">
        <v>0</v>
      </c>
      <c r="X162" s="217">
        <f t="shared" si="20"/>
        <v>0</v>
      </c>
      <c r="Y162" s="32"/>
      <c r="Z162" s="32"/>
      <c r="AA162" s="32"/>
      <c r="AB162" s="32"/>
      <c r="AC162" s="32"/>
      <c r="AD162" s="32"/>
      <c r="AE162" s="32"/>
      <c r="AR162" s="218" t="s">
        <v>166</v>
      </c>
      <c r="AT162" s="218" t="s">
        <v>219</v>
      </c>
      <c r="AU162" s="218" t="s">
        <v>90</v>
      </c>
      <c r="AY162" s="16" t="s">
        <v>128</v>
      </c>
      <c r="BE162" s="219">
        <f t="shared" si="21"/>
        <v>0</v>
      </c>
      <c r="BF162" s="219">
        <f t="shared" si="22"/>
        <v>0</v>
      </c>
      <c r="BG162" s="219">
        <f t="shared" si="23"/>
        <v>0</v>
      </c>
      <c r="BH162" s="219">
        <f t="shared" si="24"/>
        <v>0</v>
      </c>
      <c r="BI162" s="219">
        <f t="shared" si="25"/>
        <v>0</v>
      </c>
      <c r="BJ162" s="16" t="s">
        <v>88</v>
      </c>
      <c r="BK162" s="219">
        <f t="shared" si="26"/>
        <v>0</v>
      </c>
      <c r="BL162" s="16" t="s">
        <v>136</v>
      </c>
      <c r="BM162" s="218" t="s">
        <v>246</v>
      </c>
    </row>
    <row r="163" spans="1:65" s="2" customFormat="1" ht="24" customHeight="1">
      <c r="A163" s="32"/>
      <c r="B163" s="33"/>
      <c r="C163" s="235" t="s">
        <v>247</v>
      </c>
      <c r="D163" s="235" t="s">
        <v>219</v>
      </c>
      <c r="E163" s="236" t="s">
        <v>248</v>
      </c>
      <c r="F163" s="237" t="s">
        <v>249</v>
      </c>
      <c r="G163" s="238" t="s">
        <v>134</v>
      </c>
      <c r="H163" s="239">
        <v>8</v>
      </c>
      <c r="I163" s="240"/>
      <c r="J163" s="241"/>
      <c r="K163" s="242">
        <f t="shared" si="14"/>
        <v>0</v>
      </c>
      <c r="L163" s="237" t="s">
        <v>135</v>
      </c>
      <c r="M163" s="243"/>
      <c r="N163" s="244" t="s">
        <v>1</v>
      </c>
      <c r="O163" s="214" t="s">
        <v>43</v>
      </c>
      <c r="P163" s="215">
        <f t="shared" si="15"/>
        <v>0</v>
      </c>
      <c r="Q163" s="215">
        <f t="shared" si="16"/>
        <v>0</v>
      </c>
      <c r="R163" s="215">
        <f t="shared" si="17"/>
        <v>0</v>
      </c>
      <c r="S163" s="68"/>
      <c r="T163" s="216">
        <f t="shared" si="18"/>
        <v>0</v>
      </c>
      <c r="U163" s="216">
        <v>1.0059999999999999E-2</v>
      </c>
      <c r="V163" s="216">
        <f t="shared" si="19"/>
        <v>8.0479999999999996E-2</v>
      </c>
      <c r="W163" s="216">
        <v>0</v>
      </c>
      <c r="X163" s="217">
        <f t="shared" si="20"/>
        <v>0</v>
      </c>
      <c r="Y163" s="32"/>
      <c r="Z163" s="32"/>
      <c r="AA163" s="32"/>
      <c r="AB163" s="32"/>
      <c r="AC163" s="32"/>
      <c r="AD163" s="32"/>
      <c r="AE163" s="32"/>
      <c r="AR163" s="218" t="s">
        <v>166</v>
      </c>
      <c r="AT163" s="218" t="s">
        <v>219</v>
      </c>
      <c r="AU163" s="218" t="s">
        <v>90</v>
      </c>
      <c r="AY163" s="16" t="s">
        <v>128</v>
      </c>
      <c r="BE163" s="219">
        <f t="shared" si="21"/>
        <v>0</v>
      </c>
      <c r="BF163" s="219">
        <f t="shared" si="22"/>
        <v>0</v>
      </c>
      <c r="BG163" s="219">
        <f t="shared" si="23"/>
        <v>0</v>
      </c>
      <c r="BH163" s="219">
        <f t="shared" si="24"/>
        <v>0</v>
      </c>
      <c r="BI163" s="219">
        <f t="shared" si="25"/>
        <v>0</v>
      </c>
      <c r="BJ163" s="16" t="s">
        <v>88</v>
      </c>
      <c r="BK163" s="219">
        <f t="shared" si="26"/>
        <v>0</v>
      </c>
      <c r="BL163" s="16" t="s">
        <v>136</v>
      </c>
      <c r="BM163" s="218" t="s">
        <v>250</v>
      </c>
    </row>
    <row r="164" spans="1:65" s="2" customFormat="1" ht="24" customHeight="1">
      <c r="A164" s="32"/>
      <c r="B164" s="33"/>
      <c r="C164" s="235" t="s">
        <v>251</v>
      </c>
      <c r="D164" s="235" t="s">
        <v>219</v>
      </c>
      <c r="E164" s="236" t="s">
        <v>252</v>
      </c>
      <c r="F164" s="237" t="s">
        <v>253</v>
      </c>
      <c r="G164" s="238" t="s">
        <v>134</v>
      </c>
      <c r="H164" s="239">
        <v>4</v>
      </c>
      <c r="I164" s="240"/>
      <c r="J164" s="241"/>
      <c r="K164" s="242">
        <f t="shared" si="14"/>
        <v>0</v>
      </c>
      <c r="L164" s="237" t="s">
        <v>135</v>
      </c>
      <c r="M164" s="243"/>
      <c r="N164" s="244" t="s">
        <v>1</v>
      </c>
      <c r="O164" s="214" t="s">
        <v>43</v>
      </c>
      <c r="P164" s="215">
        <f t="shared" si="15"/>
        <v>0</v>
      </c>
      <c r="Q164" s="215">
        <f t="shared" si="16"/>
        <v>0</v>
      </c>
      <c r="R164" s="215">
        <f t="shared" si="17"/>
        <v>0</v>
      </c>
      <c r="S164" s="68"/>
      <c r="T164" s="216">
        <f t="shared" si="18"/>
        <v>0</v>
      </c>
      <c r="U164" s="216">
        <v>0.28093000000000001</v>
      </c>
      <c r="V164" s="216">
        <f t="shared" si="19"/>
        <v>1.1237200000000001</v>
      </c>
      <c r="W164" s="216">
        <v>0</v>
      </c>
      <c r="X164" s="217">
        <f t="shared" si="20"/>
        <v>0</v>
      </c>
      <c r="Y164" s="32"/>
      <c r="Z164" s="32"/>
      <c r="AA164" s="32"/>
      <c r="AB164" s="32"/>
      <c r="AC164" s="32"/>
      <c r="AD164" s="32"/>
      <c r="AE164" s="32"/>
      <c r="AR164" s="218" t="s">
        <v>166</v>
      </c>
      <c r="AT164" s="218" t="s">
        <v>219</v>
      </c>
      <c r="AU164" s="218" t="s">
        <v>90</v>
      </c>
      <c r="AY164" s="16" t="s">
        <v>128</v>
      </c>
      <c r="BE164" s="219">
        <f t="shared" si="21"/>
        <v>0</v>
      </c>
      <c r="BF164" s="219">
        <f t="shared" si="22"/>
        <v>0</v>
      </c>
      <c r="BG164" s="219">
        <f t="shared" si="23"/>
        <v>0</v>
      </c>
      <c r="BH164" s="219">
        <f t="shared" si="24"/>
        <v>0</v>
      </c>
      <c r="BI164" s="219">
        <f t="shared" si="25"/>
        <v>0</v>
      </c>
      <c r="BJ164" s="16" t="s">
        <v>88</v>
      </c>
      <c r="BK164" s="219">
        <f t="shared" si="26"/>
        <v>0</v>
      </c>
      <c r="BL164" s="16" t="s">
        <v>136</v>
      </c>
      <c r="BM164" s="218" t="s">
        <v>254</v>
      </c>
    </row>
    <row r="165" spans="1:65" s="2" customFormat="1" ht="24" customHeight="1">
      <c r="A165" s="32"/>
      <c r="B165" s="33"/>
      <c r="C165" s="235" t="s">
        <v>255</v>
      </c>
      <c r="D165" s="235" t="s">
        <v>219</v>
      </c>
      <c r="E165" s="236" t="s">
        <v>256</v>
      </c>
      <c r="F165" s="237" t="s">
        <v>257</v>
      </c>
      <c r="G165" s="238" t="s">
        <v>134</v>
      </c>
      <c r="H165" s="239">
        <v>4</v>
      </c>
      <c r="I165" s="240"/>
      <c r="J165" s="241"/>
      <c r="K165" s="242">
        <f t="shared" si="14"/>
        <v>0</v>
      </c>
      <c r="L165" s="237" t="s">
        <v>135</v>
      </c>
      <c r="M165" s="243"/>
      <c r="N165" s="244" t="s">
        <v>1</v>
      </c>
      <c r="O165" s="214" t="s">
        <v>43</v>
      </c>
      <c r="P165" s="215">
        <f t="shared" si="15"/>
        <v>0</v>
      </c>
      <c r="Q165" s="215">
        <f t="shared" si="16"/>
        <v>0</v>
      </c>
      <c r="R165" s="215">
        <f t="shared" si="17"/>
        <v>0</v>
      </c>
      <c r="S165" s="68"/>
      <c r="T165" s="216">
        <f t="shared" si="18"/>
        <v>0</v>
      </c>
      <c r="U165" s="216">
        <v>0.24418999999999999</v>
      </c>
      <c r="V165" s="216">
        <f t="shared" si="19"/>
        <v>0.97675999999999996</v>
      </c>
      <c r="W165" s="216">
        <v>0</v>
      </c>
      <c r="X165" s="217">
        <f t="shared" si="20"/>
        <v>0</v>
      </c>
      <c r="Y165" s="32"/>
      <c r="Z165" s="32"/>
      <c r="AA165" s="32"/>
      <c r="AB165" s="32"/>
      <c r="AC165" s="32"/>
      <c r="AD165" s="32"/>
      <c r="AE165" s="32"/>
      <c r="AR165" s="218" t="s">
        <v>166</v>
      </c>
      <c r="AT165" s="218" t="s">
        <v>219</v>
      </c>
      <c r="AU165" s="218" t="s">
        <v>90</v>
      </c>
      <c r="AY165" s="16" t="s">
        <v>128</v>
      </c>
      <c r="BE165" s="219">
        <f t="shared" si="21"/>
        <v>0</v>
      </c>
      <c r="BF165" s="219">
        <f t="shared" si="22"/>
        <v>0</v>
      </c>
      <c r="BG165" s="219">
        <f t="shared" si="23"/>
        <v>0</v>
      </c>
      <c r="BH165" s="219">
        <f t="shared" si="24"/>
        <v>0</v>
      </c>
      <c r="BI165" s="219">
        <f t="shared" si="25"/>
        <v>0</v>
      </c>
      <c r="BJ165" s="16" t="s">
        <v>88</v>
      </c>
      <c r="BK165" s="219">
        <f t="shared" si="26"/>
        <v>0</v>
      </c>
      <c r="BL165" s="16" t="s">
        <v>136</v>
      </c>
      <c r="BM165" s="218" t="s">
        <v>258</v>
      </c>
    </row>
    <row r="166" spans="1:65" s="2" customFormat="1" ht="24" customHeight="1">
      <c r="A166" s="32"/>
      <c r="B166" s="33"/>
      <c r="C166" s="235" t="s">
        <v>259</v>
      </c>
      <c r="D166" s="235" t="s">
        <v>219</v>
      </c>
      <c r="E166" s="236" t="s">
        <v>260</v>
      </c>
      <c r="F166" s="237" t="s">
        <v>261</v>
      </c>
      <c r="G166" s="238" t="s">
        <v>134</v>
      </c>
      <c r="H166" s="239">
        <v>100</v>
      </c>
      <c r="I166" s="240"/>
      <c r="J166" s="241"/>
      <c r="K166" s="242">
        <f t="shared" si="14"/>
        <v>0</v>
      </c>
      <c r="L166" s="237" t="s">
        <v>135</v>
      </c>
      <c r="M166" s="243"/>
      <c r="N166" s="244" t="s">
        <v>1</v>
      </c>
      <c r="O166" s="214" t="s">
        <v>43</v>
      </c>
      <c r="P166" s="215">
        <f t="shared" si="15"/>
        <v>0</v>
      </c>
      <c r="Q166" s="215">
        <f t="shared" si="16"/>
        <v>0</v>
      </c>
      <c r="R166" s="215">
        <f t="shared" si="17"/>
        <v>0</v>
      </c>
      <c r="S166" s="68"/>
      <c r="T166" s="216">
        <f t="shared" si="18"/>
        <v>0</v>
      </c>
      <c r="U166" s="216">
        <v>2.1000000000000001E-4</v>
      </c>
      <c r="V166" s="216">
        <f t="shared" si="19"/>
        <v>2.1000000000000001E-2</v>
      </c>
      <c r="W166" s="216">
        <v>0</v>
      </c>
      <c r="X166" s="217">
        <f t="shared" si="20"/>
        <v>0</v>
      </c>
      <c r="Y166" s="32"/>
      <c r="Z166" s="32"/>
      <c r="AA166" s="32"/>
      <c r="AB166" s="32"/>
      <c r="AC166" s="32"/>
      <c r="AD166" s="32"/>
      <c r="AE166" s="32"/>
      <c r="AR166" s="218" t="s">
        <v>166</v>
      </c>
      <c r="AT166" s="218" t="s">
        <v>219</v>
      </c>
      <c r="AU166" s="218" t="s">
        <v>90</v>
      </c>
      <c r="AY166" s="16" t="s">
        <v>128</v>
      </c>
      <c r="BE166" s="219">
        <f t="shared" si="21"/>
        <v>0</v>
      </c>
      <c r="BF166" s="219">
        <f t="shared" si="22"/>
        <v>0</v>
      </c>
      <c r="BG166" s="219">
        <f t="shared" si="23"/>
        <v>0</v>
      </c>
      <c r="BH166" s="219">
        <f t="shared" si="24"/>
        <v>0</v>
      </c>
      <c r="BI166" s="219">
        <f t="shared" si="25"/>
        <v>0</v>
      </c>
      <c r="BJ166" s="16" t="s">
        <v>88</v>
      </c>
      <c r="BK166" s="219">
        <f t="shared" si="26"/>
        <v>0</v>
      </c>
      <c r="BL166" s="16" t="s">
        <v>136</v>
      </c>
      <c r="BM166" s="218" t="s">
        <v>262</v>
      </c>
    </row>
    <row r="167" spans="1:65" s="2" customFormat="1" ht="24" customHeight="1">
      <c r="A167" s="32"/>
      <c r="B167" s="33"/>
      <c r="C167" s="235" t="s">
        <v>263</v>
      </c>
      <c r="D167" s="235" t="s">
        <v>219</v>
      </c>
      <c r="E167" s="236" t="s">
        <v>264</v>
      </c>
      <c r="F167" s="237" t="s">
        <v>265</v>
      </c>
      <c r="G167" s="238" t="s">
        <v>134</v>
      </c>
      <c r="H167" s="239">
        <v>4</v>
      </c>
      <c r="I167" s="240"/>
      <c r="J167" s="241"/>
      <c r="K167" s="242">
        <f t="shared" si="14"/>
        <v>0</v>
      </c>
      <c r="L167" s="237" t="s">
        <v>135</v>
      </c>
      <c r="M167" s="243"/>
      <c r="N167" s="244" t="s">
        <v>1</v>
      </c>
      <c r="O167" s="214" t="s">
        <v>43</v>
      </c>
      <c r="P167" s="215">
        <f t="shared" si="15"/>
        <v>0</v>
      </c>
      <c r="Q167" s="215">
        <f t="shared" si="16"/>
        <v>0</v>
      </c>
      <c r="R167" s="215">
        <f t="shared" si="17"/>
        <v>0</v>
      </c>
      <c r="S167" s="68"/>
      <c r="T167" s="216">
        <f t="shared" si="18"/>
        <v>0</v>
      </c>
      <c r="U167" s="216">
        <v>0</v>
      </c>
      <c r="V167" s="216">
        <f t="shared" si="19"/>
        <v>0</v>
      </c>
      <c r="W167" s="216">
        <v>0</v>
      </c>
      <c r="X167" s="217">
        <f t="shared" si="20"/>
        <v>0</v>
      </c>
      <c r="Y167" s="32"/>
      <c r="Z167" s="32"/>
      <c r="AA167" s="32"/>
      <c r="AB167" s="32"/>
      <c r="AC167" s="32"/>
      <c r="AD167" s="32"/>
      <c r="AE167" s="32"/>
      <c r="AR167" s="218" t="s">
        <v>166</v>
      </c>
      <c r="AT167" s="218" t="s">
        <v>219</v>
      </c>
      <c r="AU167" s="218" t="s">
        <v>90</v>
      </c>
      <c r="AY167" s="16" t="s">
        <v>128</v>
      </c>
      <c r="BE167" s="219">
        <f t="shared" si="21"/>
        <v>0</v>
      </c>
      <c r="BF167" s="219">
        <f t="shared" si="22"/>
        <v>0</v>
      </c>
      <c r="BG167" s="219">
        <f t="shared" si="23"/>
        <v>0</v>
      </c>
      <c r="BH167" s="219">
        <f t="shared" si="24"/>
        <v>0</v>
      </c>
      <c r="BI167" s="219">
        <f t="shared" si="25"/>
        <v>0</v>
      </c>
      <c r="BJ167" s="16" t="s">
        <v>88</v>
      </c>
      <c r="BK167" s="219">
        <f t="shared" si="26"/>
        <v>0</v>
      </c>
      <c r="BL167" s="16" t="s">
        <v>136</v>
      </c>
      <c r="BM167" s="218" t="s">
        <v>266</v>
      </c>
    </row>
    <row r="168" spans="1:65" s="2" customFormat="1" ht="24" customHeight="1">
      <c r="A168" s="32"/>
      <c r="B168" s="33"/>
      <c r="C168" s="235" t="s">
        <v>267</v>
      </c>
      <c r="D168" s="235" t="s">
        <v>219</v>
      </c>
      <c r="E168" s="236" t="s">
        <v>268</v>
      </c>
      <c r="F168" s="237" t="s">
        <v>269</v>
      </c>
      <c r="G168" s="238" t="s">
        <v>134</v>
      </c>
      <c r="H168" s="239">
        <v>5</v>
      </c>
      <c r="I168" s="240"/>
      <c r="J168" s="241"/>
      <c r="K168" s="242">
        <f t="shared" si="14"/>
        <v>0</v>
      </c>
      <c r="L168" s="237" t="s">
        <v>135</v>
      </c>
      <c r="M168" s="243"/>
      <c r="N168" s="244" t="s">
        <v>1</v>
      </c>
      <c r="O168" s="214" t="s">
        <v>43</v>
      </c>
      <c r="P168" s="215">
        <f t="shared" si="15"/>
        <v>0</v>
      </c>
      <c r="Q168" s="215">
        <f t="shared" si="16"/>
        <v>0</v>
      </c>
      <c r="R168" s="215">
        <f t="shared" si="17"/>
        <v>0</v>
      </c>
      <c r="S168" s="68"/>
      <c r="T168" s="216">
        <f t="shared" si="18"/>
        <v>0</v>
      </c>
      <c r="U168" s="216">
        <v>0</v>
      </c>
      <c r="V168" s="216">
        <f t="shared" si="19"/>
        <v>0</v>
      </c>
      <c r="W168" s="216">
        <v>0</v>
      </c>
      <c r="X168" s="217">
        <f t="shared" si="20"/>
        <v>0</v>
      </c>
      <c r="Y168" s="32"/>
      <c r="Z168" s="32"/>
      <c r="AA168" s="32"/>
      <c r="AB168" s="32"/>
      <c r="AC168" s="32"/>
      <c r="AD168" s="32"/>
      <c r="AE168" s="32"/>
      <c r="AR168" s="218" t="s">
        <v>166</v>
      </c>
      <c r="AT168" s="218" t="s">
        <v>219</v>
      </c>
      <c r="AU168" s="218" t="s">
        <v>90</v>
      </c>
      <c r="AY168" s="16" t="s">
        <v>128</v>
      </c>
      <c r="BE168" s="219">
        <f t="shared" si="21"/>
        <v>0</v>
      </c>
      <c r="BF168" s="219">
        <f t="shared" si="22"/>
        <v>0</v>
      </c>
      <c r="BG168" s="219">
        <f t="shared" si="23"/>
        <v>0</v>
      </c>
      <c r="BH168" s="219">
        <f t="shared" si="24"/>
        <v>0</v>
      </c>
      <c r="BI168" s="219">
        <f t="shared" si="25"/>
        <v>0</v>
      </c>
      <c r="BJ168" s="16" t="s">
        <v>88</v>
      </c>
      <c r="BK168" s="219">
        <f t="shared" si="26"/>
        <v>0</v>
      </c>
      <c r="BL168" s="16" t="s">
        <v>136</v>
      </c>
      <c r="BM168" s="218" t="s">
        <v>270</v>
      </c>
    </row>
    <row r="169" spans="1:65" s="2" customFormat="1" ht="24" customHeight="1">
      <c r="A169" s="32"/>
      <c r="B169" s="33"/>
      <c r="C169" s="235" t="s">
        <v>271</v>
      </c>
      <c r="D169" s="235" t="s">
        <v>219</v>
      </c>
      <c r="E169" s="236" t="s">
        <v>272</v>
      </c>
      <c r="F169" s="237" t="s">
        <v>273</v>
      </c>
      <c r="G169" s="238" t="s">
        <v>134</v>
      </c>
      <c r="H169" s="239">
        <v>5</v>
      </c>
      <c r="I169" s="240"/>
      <c r="J169" s="241"/>
      <c r="K169" s="242">
        <f t="shared" si="14"/>
        <v>0</v>
      </c>
      <c r="L169" s="237" t="s">
        <v>135</v>
      </c>
      <c r="M169" s="243"/>
      <c r="N169" s="244" t="s">
        <v>1</v>
      </c>
      <c r="O169" s="214" t="s">
        <v>43</v>
      </c>
      <c r="P169" s="215">
        <f t="shared" si="15"/>
        <v>0</v>
      </c>
      <c r="Q169" s="215">
        <f t="shared" si="16"/>
        <v>0</v>
      </c>
      <c r="R169" s="215">
        <f t="shared" si="17"/>
        <v>0</v>
      </c>
      <c r="S169" s="68"/>
      <c r="T169" s="216">
        <f t="shared" si="18"/>
        <v>0</v>
      </c>
      <c r="U169" s="216">
        <v>0</v>
      </c>
      <c r="V169" s="216">
        <f t="shared" si="19"/>
        <v>0</v>
      </c>
      <c r="W169" s="216">
        <v>0</v>
      </c>
      <c r="X169" s="217">
        <f t="shared" si="20"/>
        <v>0</v>
      </c>
      <c r="Y169" s="32"/>
      <c r="Z169" s="32"/>
      <c r="AA169" s="32"/>
      <c r="AB169" s="32"/>
      <c r="AC169" s="32"/>
      <c r="AD169" s="32"/>
      <c r="AE169" s="32"/>
      <c r="AR169" s="218" t="s">
        <v>274</v>
      </c>
      <c r="AT169" s="218" t="s">
        <v>219</v>
      </c>
      <c r="AU169" s="218" t="s">
        <v>90</v>
      </c>
      <c r="AY169" s="16" t="s">
        <v>128</v>
      </c>
      <c r="BE169" s="219">
        <f t="shared" si="21"/>
        <v>0</v>
      </c>
      <c r="BF169" s="219">
        <f t="shared" si="22"/>
        <v>0</v>
      </c>
      <c r="BG169" s="219">
        <f t="shared" si="23"/>
        <v>0</v>
      </c>
      <c r="BH169" s="219">
        <f t="shared" si="24"/>
        <v>0</v>
      </c>
      <c r="BI169" s="219">
        <f t="shared" si="25"/>
        <v>0</v>
      </c>
      <c r="BJ169" s="16" t="s">
        <v>88</v>
      </c>
      <c r="BK169" s="219">
        <f t="shared" si="26"/>
        <v>0</v>
      </c>
      <c r="BL169" s="16" t="s">
        <v>274</v>
      </c>
      <c r="BM169" s="218" t="s">
        <v>275</v>
      </c>
    </row>
    <row r="170" spans="1:65" s="2" customFormat="1" ht="24" customHeight="1">
      <c r="A170" s="32"/>
      <c r="B170" s="33"/>
      <c r="C170" s="235" t="s">
        <v>276</v>
      </c>
      <c r="D170" s="235" t="s">
        <v>219</v>
      </c>
      <c r="E170" s="236" t="s">
        <v>277</v>
      </c>
      <c r="F170" s="237" t="s">
        <v>278</v>
      </c>
      <c r="G170" s="238" t="s">
        <v>134</v>
      </c>
      <c r="H170" s="239">
        <v>5</v>
      </c>
      <c r="I170" s="240"/>
      <c r="J170" s="241"/>
      <c r="K170" s="242">
        <f t="shared" si="14"/>
        <v>0</v>
      </c>
      <c r="L170" s="237" t="s">
        <v>135</v>
      </c>
      <c r="M170" s="243"/>
      <c r="N170" s="244" t="s">
        <v>1</v>
      </c>
      <c r="O170" s="214" t="s">
        <v>43</v>
      </c>
      <c r="P170" s="215">
        <f t="shared" si="15"/>
        <v>0</v>
      </c>
      <c r="Q170" s="215">
        <f t="shared" si="16"/>
        <v>0</v>
      </c>
      <c r="R170" s="215">
        <f t="shared" si="17"/>
        <v>0</v>
      </c>
      <c r="S170" s="68"/>
      <c r="T170" s="216">
        <f t="shared" si="18"/>
        <v>0</v>
      </c>
      <c r="U170" s="216">
        <v>0</v>
      </c>
      <c r="V170" s="216">
        <f t="shared" si="19"/>
        <v>0</v>
      </c>
      <c r="W170" s="216">
        <v>0</v>
      </c>
      <c r="X170" s="217">
        <f t="shared" si="20"/>
        <v>0</v>
      </c>
      <c r="Y170" s="32"/>
      <c r="Z170" s="32"/>
      <c r="AA170" s="32"/>
      <c r="AB170" s="32"/>
      <c r="AC170" s="32"/>
      <c r="AD170" s="32"/>
      <c r="AE170" s="32"/>
      <c r="AR170" s="218" t="s">
        <v>166</v>
      </c>
      <c r="AT170" s="218" t="s">
        <v>219</v>
      </c>
      <c r="AU170" s="218" t="s">
        <v>90</v>
      </c>
      <c r="AY170" s="16" t="s">
        <v>128</v>
      </c>
      <c r="BE170" s="219">
        <f t="shared" si="21"/>
        <v>0</v>
      </c>
      <c r="BF170" s="219">
        <f t="shared" si="22"/>
        <v>0</v>
      </c>
      <c r="BG170" s="219">
        <f t="shared" si="23"/>
        <v>0</v>
      </c>
      <c r="BH170" s="219">
        <f t="shared" si="24"/>
        <v>0</v>
      </c>
      <c r="BI170" s="219">
        <f t="shared" si="25"/>
        <v>0</v>
      </c>
      <c r="BJ170" s="16" t="s">
        <v>88</v>
      </c>
      <c r="BK170" s="219">
        <f t="shared" si="26"/>
        <v>0</v>
      </c>
      <c r="BL170" s="16" t="s">
        <v>136</v>
      </c>
      <c r="BM170" s="218" t="s">
        <v>279</v>
      </c>
    </row>
    <row r="171" spans="1:65" s="12" customFormat="1" ht="25.9" customHeight="1">
      <c r="B171" s="189"/>
      <c r="C171" s="190"/>
      <c r="D171" s="191" t="s">
        <v>79</v>
      </c>
      <c r="E171" s="192" t="s">
        <v>280</v>
      </c>
      <c r="F171" s="192" t="s">
        <v>281</v>
      </c>
      <c r="G171" s="190"/>
      <c r="H171" s="190"/>
      <c r="I171" s="193"/>
      <c r="J171" s="193"/>
      <c r="K171" s="194">
        <f>BK171</f>
        <v>0</v>
      </c>
      <c r="L171" s="190"/>
      <c r="M171" s="195"/>
      <c r="N171" s="196"/>
      <c r="O171" s="197"/>
      <c r="P171" s="197"/>
      <c r="Q171" s="198">
        <f>SUM(Q172:Q216)</f>
        <v>0</v>
      </c>
      <c r="R171" s="198">
        <f>SUM(R172:R216)</f>
        <v>0</v>
      </c>
      <c r="S171" s="197"/>
      <c r="T171" s="199">
        <f>SUM(T172:T216)</f>
        <v>0</v>
      </c>
      <c r="U171" s="197"/>
      <c r="V171" s="199">
        <f>SUM(V172:V216)</f>
        <v>0</v>
      </c>
      <c r="W171" s="197"/>
      <c r="X171" s="200">
        <f>SUM(X172:X216)</f>
        <v>0</v>
      </c>
      <c r="AR171" s="201" t="s">
        <v>136</v>
      </c>
      <c r="AT171" s="202" t="s">
        <v>79</v>
      </c>
      <c r="AU171" s="202" t="s">
        <v>80</v>
      </c>
      <c r="AY171" s="201" t="s">
        <v>128</v>
      </c>
      <c r="BK171" s="203">
        <f>SUM(BK172:BK216)</f>
        <v>0</v>
      </c>
    </row>
    <row r="172" spans="1:65" s="2" customFormat="1" ht="24" customHeight="1">
      <c r="A172" s="32"/>
      <c r="B172" s="33"/>
      <c r="C172" s="206" t="s">
        <v>282</v>
      </c>
      <c r="D172" s="206" t="s">
        <v>131</v>
      </c>
      <c r="E172" s="207" t="s">
        <v>283</v>
      </c>
      <c r="F172" s="208" t="s">
        <v>284</v>
      </c>
      <c r="G172" s="209" t="s">
        <v>134</v>
      </c>
      <c r="H172" s="210">
        <v>6</v>
      </c>
      <c r="I172" s="211"/>
      <c r="J172" s="211"/>
      <c r="K172" s="212">
        <f t="shared" ref="K172:K177" si="27">ROUND(P172*H172,2)</f>
        <v>0</v>
      </c>
      <c r="L172" s="208" t="s">
        <v>135</v>
      </c>
      <c r="M172" s="37"/>
      <c r="N172" s="213" t="s">
        <v>1</v>
      </c>
      <c r="O172" s="214" t="s">
        <v>43</v>
      </c>
      <c r="P172" s="215">
        <f t="shared" ref="P172:P177" si="28">I172+J172</f>
        <v>0</v>
      </c>
      <c r="Q172" s="215">
        <f t="shared" ref="Q172:Q177" si="29">ROUND(I172*H172,2)</f>
        <v>0</v>
      </c>
      <c r="R172" s="215">
        <f t="shared" ref="R172:R177" si="30">ROUND(J172*H172,2)</f>
        <v>0</v>
      </c>
      <c r="S172" s="68"/>
      <c r="T172" s="216">
        <f t="shared" ref="T172:T177" si="31">S172*H172</f>
        <v>0</v>
      </c>
      <c r="U172" s="216">
        <v>0</v>
      </c>
      <c r="V172" s="216">
        <f t="shared" ref="V172:V177" si="32">U172*H172</f>
        <v>0</v>
      </c>
      <c r="W172" s="216">
        <v>0</v>
      </c>
      <c r="X172" s="217">
        <f t="shared" ref="X172:X177" si="33"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285</v>
      </c>
      <c r="AT172" s="218" t="s">
        <v>131</v>
      </c>
      <c r="AU172" s="218" t="s">
        <v>88</v>
      </c>
      <c r="AY172" s="16" t="s">
        <v>128</v>
      </c>
      <c r="BE172" s="219">
        <f t="shared" ref="BE172:BE177" si="34">IF(O172="základní",K172,0)</f>
        <v>0</v>
      </c>
      <c r="BF172" s="219">
        <f t="shared" ref="BF172:BF177" si="35">IF(O172="snížená",K172,0)</f>
        <v>0</v>
      </c>
      <c r="BG172" s="219">
        <f t="shared" ref="BG172:BG177" si="36">IF(O172="zákl. přenesená",K172,0)</f>
        <v>0</v>
      </c>
      <c r="BH172" s="219">
        <f t="shared" ref="BH172:BH177" si="37">IF(O172="sníž. přenesená",K172,0)</f>
        <v>0</v>
      </c>
      <c r="BI172" s="219">
        <f t="shared" ref="BI172:BI177" si="38">IF(O172="nulová",K172,0)</f>
        <v>0</v>
      </c>
      <c r="BJ172" s="16" t="s">
        <v>88</v>
      </c>
      <c r="BK172" s="219">
        <f t="shared" ref="BK172:BK177" si="39">ROUND(P172*H172,2)</f>
        <v>0</v>
      </c>
      <c r="BL172" s="16" t="s">
        <v>285</v>
      </c>
      <c r="BM172" s="218" t="s">
        <v>286</v>
      </c>
    </row>
    <row r="173" spans="1:65" s="2" customFormat="1" ht="24" customHeight="1">
      <c r="A173" s="32"/>
      <c r="B173" s="33"/>
      <c r="C173" s="206" t="s">
        <v>287</v>
      </c>
      <c r="D173" s="206" t="s">
        <v>131</v>
      </c>
      <c r="E173" s="207" t="s">
        <v>288</v>
      </c>
      <c r="F173" s="208" t="s">
        <v>289</v>
      </c>
      <c r="G173" s="209" t="s">
        <v>134</v>
      </c>
      <c r="H173" s="210">
        <v>6</v>
      </c>
      <c r="I173" s="211"/>
      <c r="J173" s="211"/>
      <c r="K173" s="212">
        <f t="shared" si="27"/>
        <v>0</v>
      </c>
      <c r="L173" s="208" t="s">
        <v>135</v>
      </c>
      <c r="M173" s="37"/>
      <c r="N173" s="213" t="s">
        <v>1</v>
      </c>
      <c r="O173" s="214" t="s">
        <v>43</v>
      </c>
      <c r="P173" s="215">
        <f t="shared" si="28"/>
        <v>0</v>
      </c>
      <c r="Q173" s="215">
        <f t="shared" si="29"/>
        <v>0</v>
      </c>
      <c r="R173" s="215">
        <f t="shared" si="30"/>
        <v>0</v>
      </c>
      <c r="S173" s="68"/>
      <c r="T173" s="216">
        <f t="shared" si="31"/>
        <v>0</v>
      </c>
      <c r="U173" s="216">
        <v>0</v>
      </c>
      <c r="V173" s="216">
        <f t="shared" si="32"/>
        <v>0</v>
      </c>
      <c r="W173" s="216">
        <v>0</v>
      </c>
      <c r="X173" s="217">
        <f t="shared" si="33"/>
        <v>0</v>
      </c>
      <c r="Y173" s="32"/>
      <c r="Z173" s="32"/>
      <c r="AA173" s="32"/>
      <c r="AB173" s="32"/>
      <c r="AC173" s="32"/>
      <c r="AD173" s="32"/>
      <c r="AE173" s="32"/>
      <c r="AR173" s="218" t="s">
        <v>285</v>
      </c>
      <c r="AT173" s="218" t="s">
        <v>131</v>
      </c>
      <c r="AU173" s="218" t="s">
        <v>88</v>
      </c>
      <c r="AY173" s="16" t="s">
        <v>128</v>
      </c>
      <c r="BE173" s="219">
        <f t="shared" si="34"/>
        <v>0</v>
      </c>
      <c r="BF173" s="219">
        <f t="shared" si="35"/>
        <v>0</v>
      </c>
      <c r="BG173" s="219">
        <f t="shared" si="36"/>
        <v>0</v>
      </c>
      <c r="BH173" s="219">
        <f t="shared" si="37"/>
        <v>0</v>
      </c>
      <c r="BI173" s="219">
        <f t="shared" si="38"/>
        <v>0</v>
      </c>
      <c r="BJ173" s="16" t="s">
        <v>88</v>
      </c>
      <c r="BK173" s="219">
        <f t="shared" si="39"/>
        <v>0</v>
      </c>
      <c r="BL173" s="16" t="s">
        <v>285</v>
      </c>
      <c r="BM173" s="218" t="s">
        <v>290</v>
      </c>
    </row>
    <row r="174" spans="1:65" s="2" customFormat="1" ht="24" customHeight="1">
      <c r="A174" s="32"/>
      <c r="B174" s="33"/>
      <c r="C174" s="206" t="s">
        <v>291</v>
      </c>
      <c r="D174" s="206" t="s">
        <v>131</v>
      </c>
      <c r="E174" s="207" t="s">
        <v>292</v>
      </c>
      <c r="F174" s="208" t="s">
        <v>293</v>
      </c>
      <c r="G174" s="209" t="s">
        <v>134</v>
      </c>
      <c r="H174" s="210">
        <v>10</v>
      </c>
      <c r="I174" s="211"/>
      <c r="J174" s="211"/>
      <c r="K174" s="212">
        <f t="shared" si="27"/>
        <v>0</v>
      </c>
      <c r="L174" s="208" t="s">
        <v>135</v>
      </c>
      <c r="M174" s="37"/>
      <c r="N174" s="213" t="s">
        <v>1</v>
      </c>
      <c r="O174" s="214" t="s">
        <v>43</v>
      </c>
      <c r="P174" s="215">
        <f t="shared" si="28"/>
        <v>0</v>
      </c>
      <c r="Q174" s="215">
        <f t="shared" si="29"/>
        <v>0</v>
      </c>
      <c r="R174" s="215">
        <f t="shared" si="30"/>
        <v>0</v>
      </c>
      <c r="S174" s="68"/>
      <c r="T174" s="216">
        <f t="shared" si="31"/>
        <v>0</v>
      </c>
      <c r="U174" s="216">
        <v>0</v>
      </c>
      <c r="V174" s="216">
        <f t="shared" si="32"/>
        <v>0</v>
      </c>
      <c r="W174" s="216">
        <v>0</v>
      </c>
      <c r="X174" s="217">
        <f t="shared" si="33"/>
        <v>0</v>
      </c>
      <c r="Y174" s="32"/>
      <c r="Z174" s="32"/>
      <c r="AA174" s="32"/>
      <c r="AB174" s="32"/>
      <c r="AC174" s="32"/>
      <c r="AD174" s="32"/>
      <c r="AE174" s="32"/>
      <c r="AR174" s="218" t="s">
        <v>285</v>
      </c>
      <c r="AT174" s="218" t="s">
        <v>131</v>
      </c>
      <c r="AU174" s="218" t="s">
        <v>88</v>
      </c>
      <c r="AY174" s="16" t="s">
        <v>128</v>
      </c>
      <c r="BE174" s="219">
        <f t="shared" si="34"/>
        <v>0</v>
      </c>
      <c r="BF174" s="219">
        <f t="shared" si="35"/>
        <v>0</v>
      </c>
      <c r="BG174" s="219">
        <f t="shared" si="36"/>
        <v>0</v>
      </c>
      <c r="BH174" s="219">
        <f t="shared" si="37"/>
        <v>0</v>
      </c>
      <c r="BI174" s="219">
        <f t="shared" si="38"/>
        <v>0</v>
      </c>
      <c r="BJ174" s="16" t="s">
        <v>88</v>
      </c>
      <c r="BK174" s="219">
        <f t="shared" si="39"/>
        <v>0</v>
      </c>
      <c r="BL174" s="16" t="s">
        <v>285</v>
      </c>
      <c r="BM174" s="218" t="s">
        <v>294</v>
      </c>
    </row>
    <row r="175" spans="1:65" s="2" customFormat="1" ht="24" customHeight="1">
      <c r="A175" s="32"/>
      <c r="B175" s="33"/>
      <c r="C175" s="206" t="s">
        <v>295</v>
      </c>
      <c r="D175" s="206" t="s">
        <v>131</v>
      </c>
      <c r="E175" s="207" t="s">
        <v>296</v>
      </c>
      <c r="F175" s="208" t="s">
        <v>297</v>
      </c>
      <c r="G175" s="209" t="s">
        <v>134</v>
      </c>
      <c r="H175" s="210">
        <v>4</v>
      </c>
      <c r="I175" s="211"/>
      <c r="J175" s="211"/>
      <c r="K175" s="212">
        <f t="shared" si="27"/>
        <v>0</v>
      </c>
      <c r="L175" s="208" t="s">
        <v>135</v>
      </c>
      <c r="M175" s="37"/>
      <c r="N175" s="213" t="s">
        <v>1</v>
      </c>
      <c r="O175" s="214" t="s">
        <v>43</v>
      </c>
      <c r="P175" s="215">
        <f t="shared" si="28"/>
        <v>0</v>
      </c>
      <c r="Q175" s="215">
        <f t="shared" si="29"/>
        <v>0</v>
      </c>
      <c r="R175" s="215">
        <f t="shared" si="30"/>
        <v>0</v>
      </c>
      <c r="S175" s="68"/>
      <c r="T175" s="216">
        <f t="shared" si="31"/>
        <v>0</v>
      </c>
      <c r="U175" s="216">
        <v>0</v>
      </c>
      <c r="V175" s="216">
        <f t="shared" si="32"/>
        <v>0</v>
      </c>
      <c r="W175" s="216">
        <v>0</v>
      </c>
      <c r="X175" s="217">
        <f t="shared" si="33"/>
        <v>0</v>
      </c>
      <c r="Y175" s="32"/>
      <c r="Z175" s="32"/>
      <c r="AA175" s="32"/>
      <c r="AB175" s="32"/>
      <c r="AC175" s="32"/>
      <c r="AD175" s="32"/>
      <c r="AE175" s="32"/>
      <c r="AR175" s="218" t="s">
        <v>285</v>
      </c>
      <c r="AT175" s="218" t="s">
        <v>131</v>
      </c>
      <c r="AU175" s="218" t="s">
        <v>88</v>
      </c>
      <c r="AY175" s="16" t="s">
        <v>128</v>
      </c>
      <c r="BE175" s="219">
        <f t="shared" si="34"/>
        <v>0</v>
      </c>
      <c r="BF175" s="219">
        <f t="shared" si="35"/>
        <v>0</v>
      </c>
      <c r="BG175" s="219">
        <f t="shared" si="36"/>
        <v>0</v>
      </c>
      <c r="BH175" s="219">
        <f t="shared" si="37"/>
        <v>0</v>
      </c>
      <c r="BI175" s="219">
        <f t="shared" si="38"/>
        <v>0</v>
      </c>
      <c r="BJ175" s="16" t="s">
        <v>88</v>
      </c>
      <c r="BK175" s="219">
        <f t="shared" si="39"/>
        <v>0</v>
      </c>
      <c r="BL175" s="16" t="s">
        <v>285</v>
      </c>
      <c r="BM175" s="218" t="s">
        <v>298</v>
      </c>
    </row>
    <row r="176" spans="1:65" s="2" customFormat="1" ht="24" customHeight="1">
      <c r="A176" s="32"/>
      <c r="B176" s="33"/>
      <c r="C176" s="206" t="s">
        <v>299</v>
      </c>
      <c r="D176" s="206" t="s">
        <v>131</v>
      </c>
      <c r="E176" s="207" t="s">
        <v>300</v>
      </c>
      <c r="F176" s="208" t="s">
        <v>301</v>
      </c>
      <c r="G176" s="209" t="s">
        <v>134</v>
      </c>
      <c r="H176" s="210">
        <v>5</v>
      </c>
      <c r="I176" s="211"/>
      <c r="J176" s="211"/>
      <c r="K176" s="212">
        <f t="shared" si="27"/>
        <v>0</v>
      </c>
      <c r="L176" s="208" t="s">
        <v>135</v>
      </c>
      <c r="M176" s="37"/>
      <c r="N176" s="213" t="s">
        <v>1</v>
      </c>
      <c r="O176" s="214" t="s">
        <v>43</v>
      </c>
      <c r="P176" s="215">
        <f t="shared" si="28"/>
        <v>0</v>
      </c>
      <c r="Q176" s="215">
        <f t="shared" si="29"/>
        <v>0</v>
      </c>
      <c r="R176" s="215">
        <f t="shared" si="30"/>
        <v>0</v>
      </c>
      <c r="S176" s="68"/>
      <c r="T176" s="216">
        <f t="shared" si="31"/>
        <v>0</v>
      </c>
      <c r="U176" s="216">
        <v>0</v>
      </c>
      <c r="V176" s="216">
        <f t="shared" si="32"/>
        <v>0</v>
      </c>
      <c r="W176" s="216">
        <v>0</v>
      </c>
      <c r="X176" s="217">
        <f t="shared" si="33"/>
        <v>0</v>
      </c>
      <c r="Y176" s="32"/>
      <c r="Z176" s="32"/>
      <c r="AA176" s="32"/>
      <c r="AB176" s="32"/>
      <c r="AC176" s="32"/>
      <c r="AD176" s="32"/>
      <c r="AE176" s="32"/>
      <c r="AR176" s="218" t="s">
        <v>285</v>
      </c>
      <c r="AT176" s="218" t="s">
        <v>131</v>
      </c>
      <c r="AU176" s="218" t="s">
        <v>88</v>
      </c>
      <c r="AY176" s="16" t="s">
        <v>128</v>
      </c>
      <c r="BE176" s="219">
        <f t="shared" si="34"/>
        <v>0</v>
      </c>
      <c r="BF176" s="219">
        <f t="shared" si="35"/>
        <v>0</v>
      </c>
      <c r="BG176" s="219">
        <f t="shared" si="36"/>
        <v>0</v>
      </c>
      <c r="BH176" s="219">
        <f t="shared" si="37"/>
        <v>0</v>
      </c>
      <c r="BI176" s="219">
        <f t="shared" si="38"/>
        <v>0</v>
      </c>
      <c r="BJ176" s="16" t="s">
        <v>88</v>
      </c>
      <c r="BK176" s="219">
        <f t="shared" si="39"/>
        <v>0</v>
      </c>
      <c r="BL176" s="16" t="s">
        <v>285</v>
      </c>
      <c r="BM176" s="218" t="s">
        <v>302</v>
      </c>
    </row>
    <row r="177" spans="1:65" s="2" customFormat="1" ht="24" customHeight="1">
      <c r="A177" s="32"/>
      <c r="B177" s="33"/>
      <c r="C177" s="206" t="s">
        <v>303</v>
      </c>
      <c r="D177" s="206" t="s">
        <v>131</v>
      </c>
      <c r="E177" s="207" t="s">
        <v>304</v>
      </c>
      <c r="F177" s="208" t="s">
        <v>305</v>
      </c>
      <c r="G177" s="209" t="s">
        <v>306</v>
      </c>
      <c r="H177" s="210">
        <v>0.5</v>
      </c>
      <c r="I177" s="211"/>
      <c r="J177" s="211"/>
      <c r="K177" s="212">
        <f t="shared" si="27"/>
        <v>0</v>
      </c>
      <c r="L177" s="208" t="s">
        <v>135</v>
      </c>
      <c r="M177" s="37"/>
      <c r="N177" s="213" t="s">
        <v>1</v>
      </c>
      <c r="O177" s="214" t="s">
        <v>43</v>
      </c>
      <c r="P177" s="215">
        <f t="shared" si="28"/>
        <v>0</v>
      </c>
      <c r="Q177" s="215">
        <f t="shared" si="29"/>
        <v>0</v>
      </c>
      <c r="R177" s="215">
        <f t="shared" si="30"/>
        <v>0</v>
      </c>
      <c r="S177" s="68"/>
      <c r="T177" s="216">
        <f t="shared" si="31"/>
        <v>0</v>
      </c>
      <c r="U177" s="216">
        <v>0</v>
      </c>
      <c r="V177" s="216">
        <f t="shared" si="32"/>
        <v>0</v>
      </c>
      <c r="W177" s="216">
        <v>0</v>
      </c>
      <c r="X177" s="217">
        <f t="shared" si="33"/>
        <v>0</v>
      </c>
      <c r="Y177" s="32"/>
      <c r="Z177" s="32"/>
      <c r="AA177" s="32"/>
      <c r="AB177" s="32"/>
      <c r="AC177" s="32"/>
      <c r="AD177" s="32"/>
      <c r="AE177" s="32"/>
      <c r="AR177" s="218" t="s">
        <v>285</v>
      </c>
      <c r="AT177" s="218" t="s">
        <v>131</v>
      </c>
      <c r="AU177" s="218" t="s">
        <v>88</v>
      </c>
      <c r="AY177" s="16" t="s">
        <v>128</v>
      </c>
      <c r="BE177" s="219">
        <f t="shared" si="34"/>
        <v>0</v>
      </c>
      <c r="BF177" s="219">
        <f t="shared" si="35"/>
        <v>0</v>
      </c>
      <c r="BG177" s="219">
        <f t="shared" si="36"/>
        <v>0</v>
      </c>
      <c r="BH177" s="219">
        <f t="shared" si="37"/>
        <v>0</v>
      </c>
      <c r="BI177" s="219">
        <f t="shared" si="38"/>
        <v>0</v>
      </c>
      <c r="BJ177" s="16" t="s">
        <v>88</v>
      </c>
      <c r="BK177" s="219">
        <f t="shared" si="39"/>
        <v>0</v>
      </c>
      <c r="BL177" s="16" t="s">
        <v>285</v>
      </c>
      <c r="BM177" s="218" t="s">
        <v>307</v>
      </c>
    </row>
    <row r="178" spans="1:65" s="2" customFormat="1" ht="19.5">
      <c r="A178" s="32"/>
      <c r="B178" s="33"/>
      <c r="C178" s="34"/>
      <c r="D178" s="220" t="s">
        <v>142</v>
      </c>
      <c r="E178" s="34"/>
      <c r="F178" s="221" t="s">
        <v>308</v>
      </c>
      <c r="G178" s="34"/>
      <c r="H178" s="34"/>
      <c r="I178" s="113"/>
      <c r="J178" s="113"/>
      <c r="K178" s="34"/>
      <c r="L178" s="34"/>
      <c r="M178" s="37"/>
      <c r="N178" s="222"/>
      <c r="O178" s="223"/>
      <c r="P178" s="68"/>
      <c r="Q178" s="68"/>
      <c r="R178" s="68"/>
      <c r="S178" s="68"/>
      <c r="T178" s="68"/>
      <c r="U178" s="68"/>
      <c r="V178" s="68"/>
      <c r="W178" s="68"/>
      <c r="X178" s="69"/>
      <c r="Y178" s="32"/>
      <c r="Z178" s="32"/>
      <c r="AA178" s="32"/>
      <c r="AB178" s="32"/>
      <c r="AC178" s="32"/>
      <c r="AD178" s="32"/>
      <c r="AE178" s="32"/>
      <c r="AT178" s="16" t="s">
        <v>142</v>
      </c>
      <c r="AU178" s="16" t="s">
        <v>88</v>
      </c>
    </row>
    <row r="179" spans="1:65" s="13" customFormat="1" ht="11.25">
      <c r="B179" s="224"/>
      <c r="C179" s="225"/>
      <c r="D179" s="220" t="s">
        <v>144</v>
      </c>
      <c r="E179" s="226" t="s">
        <v>1</v>
      </c>
      <c r="F179" s="227" t="s">
        <v>309</v>
      </c>
      <c r="G179" s="225"/>
      <c r="H179" s="228">
        <v>0.5</v>
      </c>
      <c r="I179" s="229"/>
      <c r="J179" s="229"/>
      <c r="K179" s="225"/>
      <c r="L179" s="225"/>
      <c r="M179" s="230"/>
      <c r="N179" s="231"/>
      <c r="O179" s="232"/>
      <c r="P179" s="232"/>
      <c r="Q179" s="232"/>
      <c r="R179" s="232"/>
      <c r="S179" s="232"/>
      <c r="T179" s="232"/>
      <c r="U179" s="232"/>
      <c r="V179" s="232"/>
      <c r="W179" s="232"/>
      <c r="X179" s="233"/>
      <c r="AT179" s="234" t="s">
        <v>144</v>
      </c>
      <c r="AU179" s="234" t="s">
        <v>88</v>
      </c>
      <c r="AV179" s="13" t="s">
        <v>90</v>
      </c>
      <c r="AW179" s="13" t="s">
        <v>5</v>
      </c>
      <c r="AX179" s="13" t="s">
        <v>88</v>
      </c>
      <c r="AY179" s="234" t="s">
        <v>128</v>
      </c>
    </row>
    <row r="180" spans="1:65" s="2" customFormat="1" ht="24" customHeight="1">
      <c r="A180" s="32"/>
      <c r="B180" s="33"/>
      <c r="C180" s="206" t="s">
        <v>310</v>
      </c>
      <c r="D180" s="206" t="s">
        <v>131</v>
      </c>
      <c r="E180" s="207" t="s">
        <v>311</v>
      </c>
      <c r="F180" s="208" t="s">
        <v>312</v>
      </c>
      <c r="G180" s="209" t="s">
        <v>306</v>
      </c>
      <c r="H180" s="210">
        <v>358.22399999999999</v>
      </c>
      <c r="I180" s="211"/>
      <c r="J180" s="211"/>
      <c r="K180" s="212">
        <f>ROUND(P180*H180,2)</f>
        <v>0</v>
      </c>
      <c r="L180" s="208" t="s">
        <v>135</v>
      </c>
      <c r="M180" s="37"/>
      <c r="N180" s="213" t="s">
        <v>1</v>
      </c>
      <c r="O180" s="214" t="s">
        <v>43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0</v>
      </c>
      <c r="V180" s="216">
        <f>U180*H180</f>
        <v>0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285</v>
      </c>
      <c r="AT180" s="218" t="s">
        <v>131</v>
      </c>
      <c r="AU180" s="218" t="s">
        <v>88</v>
      </c>
      <c r="AY180" s="16" t="s">
        <v>128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88</v>
      </c>
      <c r="BK180" s="219">
        <f>ROUND(P180*H180,2)</f>
        <v>0</v>
      </c>
      <c r="BL180" s="16" t="s">
        <v>285</v>
      </c>
      <c r="BM180" s="218" t="s">
        <v>313</v>
      </c>
    </row>
    <row r="181" spans="1:65" s="2" customFormat="1" ht="19.5">
      <c r="A181" s="32"/>
      <c r="B181" s="33"/>
      <c r="C181" s="34"/>
      <c r="D181" s="220" t="s">
        <v>142</v>
      </c>
      <c r="E181" s="34"/>
      <c r="F181" s="221" t="s">
        <v>308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142</v>
      </c>
      <c r="AU181" s="16" t="s">
        <v>88</v>
      </c>
    </row>
    <row r="182" spans="1:65" s="13" customFormat="1" ht="11.25">
      <c r="B182" s="224"/>
      <c r="C182" s="225"/>
      <c r="D182" s="220" t="s">
        <v>144</v>
      </c>
      <c r="E182" s="226" t="s">
        <v>1</v>
      </c>
      <c r="F182" s="227" t="s">
        <v>314</v>
      </c>
      <c r="G182" s="225"/>
      <c r="H182" s="228">
        <v>135</v>
      </c>
      <c r="I182" s="229"/>
      <c r="J182" s="229"/>
      <c r="K182" s="225"/>
      <c r="L182" s="225"/>
      <c r="M182" s="230"/>
      <c r="N182" s="231"/>
      <c r="O182" s="232"/>
      <c r="P182" s="232"/>
      <c r="Q182" s="232"/>
      <c r="R182" s="232"/>
      <c r="S182" s="232"/>
      <c r="T182" s="232"/>
      <c r="U182" s="232"/>
      <c r="V182" s="232"/>
      <c r="W182" s="232"/>
      <c r="X182" s="233"/>
      <c r="AT182" s="234" t="s">
        <v>144</v>
      </c>
      <c r="AU182" s="234" t="s">
        <v>88</v>
      </c>
      <c r="AV182" s="13" t="s">
        <v>90</v>
      </c>
      <c r="AW182" s="13" t="s">
        <v>5</v>
      </c>
      <c r="AX182" s="13" t="s">
        <v>80</v>
      </c>
      <c r="AY182" s="234" t="s">
        <v>128</v>
      </c>
    </row>
    <row r="183" spans="1:65" s="13" customFormat="1" ht="11.25">
      <c r="B183" s="224"/>
      <c r="C183" s="225"/>
      <c r="D183" s="220" t="s">
        <v>144</v>
      </c>
      <c r="E183" s="226" t="s">
        <v>1</v>
      </c>
      <c r="F183" s="227" t="s">
        <v>315</v>
      </c>
      <c r="G183" s="225"/>
      <c r="H183" s="228">
        <v>30</v>
      </c>
      <c r="I183" s="229"/>
      <c r="J183" s="229"/>
      <c r="K183" s="225"/>
      <c r="L183" s="225"/>
      <c r="M183" s="230"/>
      <c r="N183" s="231"/>
      <c r="O183" s="232"/>
      <c r="P183" s="232"/>
      <c r="Q183" s="232"/>
      <c r="R183" s="232"/>
      <c r="S183" s="232"/>
      <c r="T183" s="232"/>
      <c r="U183" s="232"/>
      <c r="V183" s="232"/>
      <c r="W183" s="232"/>
      <c r="X183" s="233"/>
      <c r="AT183" s="234" t="s">
        <v>144</v>
      </c>
      <c r="AU183" s="234" t="s">
        <v>88</v>
      </c>
      <c r="AV183" s="13" t="s">
        <v>90</v>
      </c>
      <c r="AW183" s="13" t="s">
        <v>5</v>
      </c>
      <c r="AX183" s="13" t="s">
        <v>80</v>
      </c>
      <c r="AY183" s="234" t="s">
        <v>128</v>
      </c>
    </row>
    <row r="184" spans="1:65" s="13" customFormat="1" ht="11.25">
      <c r="B184" s="224"/>
      <c r="C184" s="225"/>
      <c r="D184" s="220" t="s">
        <v>144</v>
      </c>
      <c r="E184" s="226" t="s">
        <v>1</v>
      </c>
      <c r="F184" s="227" t="s">
        <v>316</v>
      </c>
      <c r="G184" s="225"/>
      <c r="H184" s="228">
        <v>3.6</v>
      </c>
      <c r="I184" s="229"/>
      <c r="J184" s="229"/>
      <c r="K184" s="225"/>
      <c r="L184" s="225"/>
      <c r="M184" s="230"/>
      <c r="N184" s="231"/>
      <c r="O184" s="232"/>
      <c r="P184" s="232"/>
      <c r="Q184" s="232"/>
      <c r="R184" s="232"/>
      <c r="S184" s="232"/>
      <c r="T184" s="232"/>
      <c r="U184" s="232"/>
      <c r="V184" s="232"/>
      <c r="W184" s="232"/>
      <c r="X184" s="233"/>
      <c r="AT184" s="234" t="s">
        <v>144</v>
      </c>
      <c r="AU184" s="234" t="s">
        <v>88</v>
      </c>
      <c r="AV184" s="13" t="s">
        <v>90</v>
      </c>
      <c r="AW184" s="13" t="s">
        <v>5</v>
      </c>
      <c r="AX184" s="13" t="s">
        <v>80</v>
      </c>
      <c r="AY184" s="234" t="s">
        <v>128</v>
      </c>
    </row>
    <row r="185" spans="1:65" s="13" customFormat="1" ht="11.25">
      <c r="B185" s="224"/>
      <c r="C185" s="225"/>
      <c r="D185" s="220" t="s">
        <v>144</v>
      </c>
      <c r="E185" s="226" t="s">
        <v>1</v>
      </c>
      <c r="F185" s="227" t="s">
        <v>317</v>
      </c>
      <c r="G185" s="225"/>
      <c r="H185" s="228">
        <v>2.194</v>
      </c>
      <c r="I185" s="229"/>
      <c r="J185" s="229"/>
      <c r="K185" s="225"/>
      <c r="L185" s="225"/>
      <c r="M185" s="230"/>
      <c r="N185" s="231"/>
      <c r="O185" s="232"/>
      <c r="P185" s="232"/>
      <c r="Q185" s="232"/>
      <c r="R185" s="232"/>
      <c r="S185" s="232"/>
      <c r="T185" s="232"/>
      <c r="U185" s="232"/>
      <c r="V185" s="232"/>
      <c r="W185" s="232"/>
      <c r="X185" s="233"/>
      <c r="AT185" s="234" t="s">
        <v>144</v>
      </c>
      <c r="AU185" s="234" t="s">
        <v>88</v>
      </c>
      <c r="AV185" s="13" t="s">
        <v>90</v>
      </c>
      <c r="AW185" s="13" t="s">
        <v>5</v>
      </c>
      <c r="AX185" s="13" t="s">
        <v>80</v>
      </c>
      <c r="AY185" s="234" t="s">
        <v>128</v>
      </c>
    </row>
    <row r="186" spans="1:65" s="13" customFormat="1" ht="11.25">
      <c r="B186" s="224"/>
      <c r="C186" s="225"/>
      <c r="D186" s="220" t="s">
        <v>144</v>
      </c>
      <c r="E186" s="226" t="s">
        <v>1</v>
      </c>
      <c r="F186" s="227" t="s">
        <v>317</v>
      </c>
      <c r="G186" s="225"/>
      <c r="H186" s="228">
        <v>2.194</v>
      </c>
      <c r="I186" s="229"/>
      <c r="J186" s="229"/>
      <c r="K186" s="225"/>
      <c r="L186" s="225"/>
      <c r="M186" s="230"/>
      <c r="N186" s="231"/>
      <c r="O186" s="232"/>
      <c r="P186" s="232"/>
      <c r="Q186" s="232"/>
      <c r="R186" s="232"/>
      <c r="S186" s="232"/>
      <c r="T186" s="232"/>
      <c r="U186" s="232"/>
      <c r="V186" s="232"/>
      <c r="W186" s="232"/>
      <c r="X186" s="233"/>
      <c r="AT186" s="234" t="s">
        <v>144</v>
      </c>
      <c r="AU186" s="234" t="s">
        <v>88</v>
      </c>
      <c r="AV186" s="13" t="s">
        <v>90</v>
      </c>
      <c r="AW186" s="13" t="s">
        <v>5</v>
      </c>
      <c r="AX186" s="13" t="s">
        <v>80</v>
      </c>
      <c r="AY186" s="234" t="s">
        <v>128</v>
      </c>
    </row>
    <row r="187" spans="1:65" s="13" customFormat="1" ht="11.25">
      <c r="B187" s="224"/>
      <c r="C187" s="225"/>
      <c r="D187" s="220" t="s">
        <v>144</v>
      </c>
      <c r="E187" s="226" t="s">
        <v>1</v>
      </c>
      <c r="F187" s="227" t="s">
        <v>318</v>
      </c>
      <c r="G187" s="225"/>
      <c r="H187" s="228">
        <v>184.99</v>
      </c>
      <c r="I187" s="229"/>
      <c r="J187" s="229"/>
      <c r="K187" s="225"/>
      <c r="L187" s="225"/>
      <c r="M187" s="230"/>
      <c r="N187" s="231"/>
      <c r="O187" s="232"/>
      <c r="P187" s="232"/>
      <c r="Q187" s="232"/>
      <c r="R187" s="232"/>
      <c r="S187" s="232"/>
      <c r="T187" s="232"/>
      <c r="U187" s="232"/>
      <c r="V187" s="232"/>
      <c r="W187" s="232"/>
      <c r="X187" s="233"/>
      <c r="AT187" s="234" t="s">
        <v>144</v>
      </c>
      <c r="AU187" s="234" t="s">
        <v>88</v>
      </c>
      <c r="AV187" s="13" t="s">
        <v>90</v>
      </c>
      <c r="AW187" s="13" t="s">
        <v>5</v>
      </c>
      <c r="AX187" s="13" t="s">
        <v>80</v>
      </c>
      <c r="AY187" s="234" t="s">
        <v>128</v>
      </c>
    </row>
    <row r="188" spans="1:65" s="13" customFormat="1" ht="11.25">
      <c r="B188" s="224"/>
      <c r="C188" s="225"/>
      <c r="D188" s="220" t="s">
        <v>144</v>
      </c>
      <c r="E188" s="226" t="s">
        <v>1</v>
      </c>
      <c r="F188" s="227" t="s">
        <v>319</v>
      </c>
      <c r="G188" s="225"/>
      <c r="H188" s="228">
        <v>0.246</v>
      </c>
      <c r="I188" s="229"/>
      <c r="J188" s="229"/>
      <c r="K188" s="225"/>
      <c r="L188" s="225"/>
      <c r="M188" s="230"/>
      <c r="N188" s="231"/>
      <c r="O188" s="232"/>
      <c r="P188" s="232"/>
      <c r="Q188" s="232"/>
      <c r="R188" s="232"/>
      <c r="S188" s="232"/>
      <c r="T188" s="232"/>
      <c r="U188" s="232"/>
      <c r="V188" s="232"/>
      <c r="W188" s="232"/>
      <c r="X188" s="233"/>
      <c r="AT188" s="234" t="s">
        <v>144</v>
      </c>
      <c r="AU188" s="234" t="s">
        <v>88</v>
      </c>
      <c r="AV188" s="13" t="s">
        <v>90</v>
      </c>
      <c r="AW188" s="13" t="s">
        <v>5</v>
      </c>
      <c r="AX188" s="13" t="s">
        <v>80</v>
      </c>
      <c r="AY188" s="234" t="s">
        <v>128</v>
      </c>
    </row>
    <row r="189" spans="1:65" s="14" customFormat="1" ht="11.25">
      <c r="B189" s="245"/>
      <c r="C189" s="246"/>
      <c r="D189" s="220" t="s">
        <v>144</v>
      </c>
      <c r="E189" s="247" t="s">
        <v>1</v>
      </c>
      <c r="F189" s="248" t="s">
        <v>320</v>
      </c>
      <c r="G189" s="246"/>
      <c r="H189" s="249">
        <v>358.22399999999993</v>
      </c>
      <c r="I189" s="250"/>
      <c r="J189" s="250"/>
      <c r="K189" s="246"/>
      <c r="L189" s="246"/>
      <c r="M189" s="251"/>
      <c r="N189" s="252"/>
      <c r="O189" s="253"/>
      <c r="P189" s="253"/>
      <c r="Q189" s="253"/>
      <c r="R189" s="253"/>
      <c r="S189" s="253"/>
      <c r="T189" s="253"/>
      <c r="U189" s="253"/>
      <c r="V189" s="253"/>
      <c r="W189" s="253"/>
      <c r="X189" s="254"/>
      <c r="AT189" s="255" t="s">
        <v>144</v>
      </c>
      <c r="AU189" s="255" t="s">
        <v>88</v>
      </c>
      <c r="AV189" s="14" t="s">
        <v>136</v>
      </c>
      <c r="AW189" s="14" t="s">
        <v>5</v>
      </c>
      <c r="AX189" s="14" t="s">
        <v>88</v>
      </c>
      <c r="AY189" s="255" t="s">
        <v>128</v>
      </c>
    </row>
    <row r="190" spans="1:65" s="2" customFormat="1" ht="24" customHeight="1">
      <c r="A190" s="32"/>
      <c r="B190" s="33"/>
      <c r="C190" s="206" t="s">
        <v>321</v>
      </c>
      <c r="D190" s="206" t="s">
        <v>131</v>
      </c>
      <c r="E190" s="207" t="s">
        <v>322</v>
      </c>
      <c r="F190" s="208" t="s">
        <v>323</v>
      </c>
      <c r="G190" s="209" t="s">
        <v>306</v>
      </c>
      <c r="H190" s="210">
        <v>8.5709999999999997</v>
      </c>
      <c r="I190" s="211"/>
      <c r="J190" s="211"/>
      <c r="K190" s="212">
        <f>ROUND(P190*H190,2)</f>
        <v>0</v>
      </c>
      <c r="L190" s="208" t="s">
        <v>135</v>
      </c>
      <c r="M190" s="37"/>
      <c r="N190" s="213" t="s">
        <v>1</v>
      </c>
      <c r="O190" s="214" t="s">
        <v>43</v>
      </c>
      <c r="P190" s="215">
        <f>I190+J190</f>
        <v>0</v>
      </c>
      <c r="Q190" s="215">
        <f>ROUND(I190*H190,2)</f>
        <v>0</v>
      </c>
      <c r="R190" s="215">
        <f>ROUND(J190*H190,2)</f>
        <v>0</v>
      </c>
      <c r="S190" s="68"/>
      <c r="T190" s="216">
        <f>S190*H190</f>
        <v>0</v>
      </c>
      <c r="U190" s="216">
        <v>0</v>
      </c>
      <c r="V190" s="216">
        <f>U190*H190</f>
        <v>0</v>
      </c>
      <c r="W190" s="216">
        <v>0</v>
      </c>
      <c r="X190" s="217">
        <f>W190*H190</f>
        <v>0</v>
      </c>
      <c r="Y190" s="32"/>
      <c r="Z190" s="32"/>
      <c r="AA190" s="32"/>
      <c r="AB190" s="32"/>
      <c r="AC190" s="32"/>
      <c r="AD190" s="32"/>
      <c r="AE190" s="32"/>
      <c r="AR190" s="218" t="s">
        <v>285</v>
      </c>
      <c r="AT190" s="218" t="s">
        <v>131</v>
      </c>
      <c r="AU190" s="218" t="s">
        <v>88</v>
      </c>
      <c r="AY190" s="16" t="s">
        <v>128</v>
      </c>
      <c r="BE190" s="219">
        <f>IF(O190="základní",K190,0)</f>
        <v>0</v>
      </c>
      <c r="BF190" s="219">
        <f>IF(O190="snížená",K190,0)</f>
        <v>0</v>
      </c>
      <c r="BG190" s="219">
        <f>IF(O190="zákl. přenesená",K190,0)</f>
        <v>0</v>
      </c>
      <c r="BH190" s="219">
        <f>IF(O190="sníž. přenesená",K190,0)</f>
        <v>0</v>
      </c>
      <c r="BI190" s="219">
        <f>IF(O190="nulová",K190,0)</f>
        <v>0</v>
      </c>
      <c r="BJ190" s="16" t="s">
        <v>88</v>
      </c>
      <c r="BK190" s="219">
        <f>ROUND(P190*H190,2)</f>
        <v>0</v>
      </c>
      <c r="BL190" s="16" t="s">
        <v>285</v>
      </c>
      <c r="BM190" s="218" t="s">
        <v>324</v>
      </c>
    </row>
    <row r="191" spans="1:65" s="2" customFormat="1" ht="19.5">
      <c r="A191" s="32"/>
      <c r="B191" s="33"/>
      <c r="C191" s="34"/>
      <c r="D191" s="220" t="s">
        <v>142</v>
      </c>
      <c r="E191" s="34"/>
      <c r="F191" s="221" t="s">
        <v>308</v>
      </c>
      <c r="G191" s="34"/>
      <c r="H191" s="34"/>
      <c r="I191" s="113"/>
      <c r="J191" s="113"/>
      <c r="K191" s="34"/>
      <c r="L191" s="34"/>
      <c r="M191" s="37"/>
      <c r="N191" s="222"/>
      <c r="O191" s="223"/>
      <c r="P191" s="68"/>
      <c r="Q191" s="68"/>
      <c r="R191" s="68"/>
      <c r="S191" s="68"/>
      <c r="T191" s="68"/>
      <c r="U191" s="68"/>
      <c r="V191" s="68"/>
      <c r="W191" s="68"/>
      <c r="X191" s="69"/>
      <c r="Y191" s="32"/>
      <c r="Z191" s="32"/>
      <c r="AA191" s="32"/>
      <c r="AB191" s="32"/>
      <c r="AC191" s="32"/>
      <c r="AD191" s="32"/>
      <c r="AE191" s="32"/>
      <c r="AT191" s="16" t="s">
        <v>142</v>
      </c>
      <c r="AU191" s="16" t="s">
        <v>88</v>
      </c>
    </row>
    <row r="192" spans="1:65" s="13" customFormat="1" ht="11.25">
      <c r="B192" s="224"/>
      <c r="C192" s="225"/>
      <c r="D192" s="220" t="s">
        <v>144</v>
      </c>
      <c r="E192" s="226" t="s">
        <v>1</v>
      </c>
      <c r="F192" s="227" t="s">
        <v>317</v>
      </c>
      <c r="G192" s="225"/>
      <c r="H192" s="228">
        <v>2.194</v>
      </c>
      <c r="I192" s="229"/>
      <c r="J192" s="229"/>
      <c r="K192" s="225"/>
      <c r="L192" s="225"/>
      <c r="M192" s="230"/>
      <c r="N192" s="231"/>
      <c r="O192" s="232"/>
      <c r="P192" s="232"/>
      <c r="Q192" s="232"/>
      <c r="R192" s="232"/>
      <c r="S192" s="232"/>
      <c r="T192" s="232"/>
      <c r="U192" s="232"/>
      <c r="V192" s="232"/>
      <c r="W192" s="232"/>
      <c r="X192" s="233"/>
      <c r="AT192" s="234" t="s">
        <v>144</v>
      </c>
      <c r="AU192" s="234" t="s">
        <v>88</v>
      </c>
      <c r="AV192" s="13" t="s">
        <v>90</v>
      </c>
      <c r="AW192" s="13" t="s">
        <v>5</v>
      </c>
      <c r="AX192" s="13" t="s">
        <v>80</v>
      </c>
      <c r="AY192" s="234" t="s">
        <v>128</v>
      </c>
    </row>
    <row r="193" spans="1:65" s="13" customFormat="1" ht="11.25">
      <c r="B193" s="224"/>
      <c r="C193" s="225"/>
      <c r="D193" s="220" t="s">
        <v>144</v>
      </c>
      <c r="E193" s="226" t="s">
        <v>1</v>
      </c>
      <c r="F193" s="227" t="s">
        <v>317</v>
      </c>
      <c r="G193" s="225"/>
      <c r="H193" s="228">
        <v>2.194</v>
      </c>
      <c r="I193" s="229"/>
      <c r="J193" s="229"/>
      <c r="K193" s="225"/>
      <c r="L193" s="225"/>
      <c r="M193" s="230"/>
      <c r="N193" s="231"/>
      <c r="O193" s="232"/>
      <c r="P193" s="232"/>
      <c r="Q193" s="232"/>
      <c r="R193" s="232"/>
      <c r="S193" s="232"/>
      <c r="T193" s="232"/>
      <c r="U193" s="232"/>
      <c r="V193" s="232"/>
      <c r="W193" s="232"/>
      <c r="X193" s="233"/>
      <c r="AT193" s="234" t="s">
        <v>144</v>
      </c>
      <c r="AU193" s="234" t="s">
        <v>88</v>
      </c>
      <c r="AV193" s="13" t="s">
        <v>90</v>
      </c>
      <c r="AW193" s="13" t="s">
        <v>5</v>
      </c>
      <c r="AX193" s="13" t="s">
        <v>80</v>
      </c>
      <c r="AY193" s="234" t="s">
        <v>128</v>
      </c>
    </row>
    <row r="194" spans="1:65" s="13" customFormat="1" ht="11.25">
      <c r="B194" s="224"/>
      <c r="C194" s="225"/>
      <c r="D194" s="220" t="s">
        <v>144</v>
      </c>
      <c r="E194" s="226" t="s">
        <v>1</v>
      </c>
      <c r="F194" s="227" t="s">
        <v>325</v>
      </c>
      <c r="G194" s="225"/>
      <c r="H194" s="228">
        <v>1.1240000000000001</v>
      </c>
      <c r="I194" s="229"/>
      <c r="J194" s="229"/>
      <c r="K194" s="225"/>
      <c r="L194" s="225"/>
      <c r="M194" s="230"/>
      <c r="N194" s="231"/>
      <c r="O194" s="232"/>
      <c r="P194" s="232"/>
      <c r="Q194" s="232"/>
      <c r="R194" s="232"/>
      <c r="S194" s="232"/>
      <c r="T194" s="232"/>
      <c r="U194" s="232"/>
      <c r="V194" s="232"/>
      <c r="W194" s="232"/>
      <c r="X194" s="233"/>
      <c r="AT194" s="234" t="s">
        <v>144</v>
      </c>
      <c r="AU194" s="234" t="s">
        <v>88</v>
      </c>
      <c r="AV194" s="13" t="s">
        <v>90</v>
      </c>
      <c r="AW194" s="13" t="s">
        <v>5</v>
      </c>
      <c r="AX194" s="13" t="s">
        <v>80</v>
      </c>
      <c r="AY194" s="234" t="s">
        <v>128</v>
      </c>
    </row>
    <row r="195" spans="1:65" s="13" customFormat="1" ht="11.25">
      <c r="B195" s="224"/>
      <c r="C195" s="225"/>
      <c r="D195" s="220" t="s">
        <v>144</v>
      </c>
      <c r="E195" s="226" t="s">
        <v>1</v>
      </c>
      <c r="F195" s="227" t="s">
        <v>326</v>
      </c>
      <c r="G195" s="225"/>
      <c r="H195" s="228">
        <v>0.97699999999999998</v>
      </c>
      <c r="I195" s="229"/>
      <c r="J195" s="229"/>
      <c r="K195" s="225"/>
      <c r="L195" s="225"/>
      <c r="M195" s="230"/>
      <c r="N195" s="231"/>
      <c r="O195" s="232"/>
      <c r="P195" s="232"/>
      <c r="Q195" s="232"/>
      <c r="R195" s="232"/>
      <c r="S195" s="232"/>
      <c r="T195" s="232"/>
      <c r="U195" s="232"/>
      <c r="V195" s="232"/>
      <c r="W195" s="232"/>
      <c r="X195" s="233"/>
      <c r="AT195" s="234" t="s">
        <v>144</v>
      </c>
      <c r="AU195" s="234" t="s">
        <v>88</v>
      </c>
      <c r="AV195" s="13" t="s">
        <v>90</v>
      </c>
      <c r="AW195" s="13" t="s">
        <v>5</v>
      </c>
      <c r="AX195" s="13" t="s">
        <v>80</v>
      </c>
      <c r="AY195" s="234" t="s">
        <v>128</v>
      </c>
    </row>
    <row r="196" spans="1:65" s="13" customFormat="1" ht="11.25">
      <c r="B196" s="224"/>
      <c r="C196" s="225"/>
      <c r="D196" s="220" t="s">
        <v>144</v>
      </c>
      <c r="E196" s="226" t="s">
        <v>1</v>
      </c>
      <c r="F196" s="227" t="s">
        <v>327</v>
      </c>
      <c r="G196" s="225"/>
      <c r="H196" s="228">
        <v>0.57299999999999995</v>
      </c>
      <c r="I196" s="229"/>
      <c r="J196" s="229"/>
      <c r="K196" s="225"/>
      <c r="L196" s="225"/>
      <c r="M196" s="230"/>
      <c r="N196" s="231"/>
      <c r="O196" s="232"/>
      <c r="P196" s="232"/>
      <c r="Q196" s="232"/>
      <c r="R196" s="232"/>
      <c r="S196" s="232"/>
      <c r="T196" s="232"/>
      <c r="U196" s="232"/>
      <c r="V196" s="232"/>
      <c r="W196" s="232"/>
      <c r="X196" s="233"/>
      <c r="AT196" s="234" t="s">
        <v>144</v>
      </c>
      <c r="AU196" s="234" t="s">
        <v>88</v>
      </c>
      <c r="AV196" s="13" t="s">
        <v>90</v>
      </c>
      <c r="AW196" s="13" t="s">
        <v>5</v>
      </c>
      <c r="AX196" s="13" t="s">
        <v>80</v>
      </c>
      <c r="AY196" s="234" t="s">
        <v>128</v>
      </c>
    </row>
    <row r="197" spans="1:65" s="13" customFormat="1" ht="11.25">
      <c r="B197" s="224"/>
      <c r="C197" s="225"/>
      <c r="D197" s="220" t="s">
        <v>144</v>
      </c>
      <c r="E197" s="226" t="s">
        <v>1</v>
      </c>
      <c r="F197" s="227" t="s">
        <v>319</v>
      </c>
      <c r="G197" s="225"/>
      <c r="H197" s="228">
        <v>0.246</v>
      </c>
      <c r="I197" s="229"/>
      <c r="J197" s="229"/>
      <c r="K197" s="225"/>
      <c r="L197" s="225"/>
      <c r="M197" s="230"/>
      <c r="N197" s="231"/>
      <c r="O197" s="232"/>
      <c r="P197" s="232"/>
      <c r="Q197" s="232"/>
      <c r="R197" s="232"/>
      <c r="S197" s="232"/>
      <c r="T197" s="232"/>
      <c r="U197" s="232"/>
      <c r="V197" s="232"/>
      <c r="W197" s="232"/>
      <c r="X197" s="233"/>
      <c r="AT197" s="234" t="s">
        <v>144</v>
      </c>
      <c r="AU197" s="234" t="s">
        <v>88</v>
      </c>
      <c r="AV197" s="13" t="s">
        <v>90</v>
      </c>
      <c r="AW197" s="13" t="s">
        <v>5</v>
      </c>
      <c r="AX197" s="13" t="s">
        <v>80</v>
      </c>
      <c r="AY197" s="234" t="s">
        <v>128</v>
      </c>
    </row>
    <row r="198" spans="1:65" s="13" customFormat="1" ht="11.25">
      <c r="B198" s="224"/>
      <c r="C198" s="225"/>
      <c r="D198" s="220" t="s">
        <v>144</v>
      </c>
      <c r="E198" s="226" t="s">
        <v>1</v>
      </c>
      <c r="F198" s="227" t="s">
        <v>328</v>
      </c>
      <c r="G198" s="225"/>
      <c r="H198" s="228">
        <v>2.1000000000000001E-2</v>
      </c>
      <c r="I198" s="229"/>
      <c r="J198" s="229"/>
      <c r="K198" s="225"/>
      <c r="L198" s="225"/>
      <c r="M198" s="230"/>
      <c r="N198" s="231"/>
      <c r="O198" s="232"/>
      <c r="P198" s="232"/>
      <c r="Q198" s="232"/>
      <c r="R198" s="232"/>
      <c r="S198" s="232"/>
      <c r="T198" s="232"/>
      <c r="U198" s="232"/>
      <c r="V198" s="232"/>
      <c r="W198" s="232"/>
      <c r="X198" s="233"/>
      <c r="AT198" s="234" t="s">
        <v>144</v>
      </c>
      <c r="AU198" s="234" t="s">
        <v>88</v>
      </c>
      <c r="AV198" s="13" t="s">
        <v>90</v>
      </c>
      <c r="AW198" s="13" t="s">
        <v>5</v>
      </c>
      <c r="AX198" s="13" t="s">
        <v>80</v>
      </c>
      <c r="AY198" s="234" t="s">
        <v>128</v>
      </c>
    </row>
    <row r="199" spans="1:65" s="13" customFormat="1" ht="11.25">
      <c r="B199" s="224"/>
      <c r="C199" s="225"/>
      <c r="D199" s="220" t="s">
        <v>144</v>
      </c>
      <c r="E199" s="226" t="s">
        <v>1</v>
      </c>
      <c r="F199" s="227" t="s">
        <v>329</v>
      </c>
      <c r="G199" s="225"/>
      <c r="H199" s="228">
        <v>0.08</v>
      </c>
      <c r="I199" s="229"/>
      <c r="J199" s="229"/>
      <c r="K199" s="225"/>
      <c r="L199" s="225"/>
      <c r="M199" s="230"/>
      <c r="N199" s="231"/>
      <c r="O199" s="232"/>
      <c r="P199" s="232"/>
      <c r="Q199" s="232"/>
      <c r="R199" s="232"/>
      <c r="S199" s="232"/>
      <c r="T199" s="232"/>
      <c r="U199" s="232"/>
      <c r="V199" s="232"/>
      <c r="W199" s="232"/>
      <c r="X199" s="233"/>
      <c r="AT199" s="234" t="s">
        <v>144</v>
      </c>
      <c r="AU199" s="234" t="s">
        <v>88</v>
      </c>
      <c r="AV199" s="13" t="s">
        <v>90</v>
      </c>
      <c r="AW199" s="13" t="s">
        <v>5</v>
      </c>
      <c r="AX199" s="13" t="s">
        <v>80</v>
      </c>
      <c r="AY199" s="234" t="s">
        <v>128</v>
      </c>
    </row>
    <row r="200" spans="1:65" s="13" customFormat="1" ht="11.25">
      <c r="B200" s="224"/>
      <c r="C200" s="225"/>
      <c r="D200" s="220" t="s">
        <v>144</v>
      </c>
      <c r="E200" s="226" t="s">
        <v>1</v>
      </c>
      <c r="F200" s="227" t="s">
        <v>330</v>
      </c>
      <c r="G200" s="225"/>
      <c r="H200" s="228">
        <v>0.8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144</v>
      </c>
      <c r="AU200" s="234" t="s">
        <v>88</v>
      </c>
      <c r="AV200" s="13" t="s">
        <v>90</v>
      </c>
      <c r="AW200" s="13" t="s">
        <v>5</v>
      </c>
      <c r="AX200" s="13" t="s">
        <v>80</v>
      </c>
      <c r="AY200" s="234" t="s">
        <v>128</v>
      </c>
    </row>
    <row r="201" spans="1:65" s="13" customFormat="1" ht="11.25">
      <c r="B201" s="224"/>
      <c r="C201" s="225"/>
      <c r="D201" s="220" t="s">
        <v>144</v>
      </c>
      <c r="E201" s="226" t="s">
        <v>1</v>
      </c>
      <c r="F201" s="227" t="s">
        <v>331</v>
      </c>
      <c r="G201" s="225"/>
      <c r="H201" s="228">
        <v>0.27400000000000002</v>
      </c>
      <c r="I201" s="229"/>
      <c r="J201" s="229"/>
      <c r="K201" s="225"/>
      <c r="L201" s="225"/>
      <c r="M201" s="230"/>
      <c r="N201" s="231"/>
      <c r="O201" s="232"/>
      <c r="P201" s="232"/>
      <c r="Q201" s="232"/>
      <c r="R201" s="232"/>
      <c r="S201" s="232"/>
      <c r="T201" s="232"/>
      <c r="U201" s="232"/>
      <c r="V201" s="232"/>
      <c r="W201" s="232"/>
      <c r="X201" s="233"/>
      <c r="AT201" s="234" t="s">
        <v>144</v>
      </c>
      <c r="AU201" s="234" t="s">
        <v>88</v>
      </c>
      <c r="AV201" s="13" t="s">
        <v>90</v>
      </c>
      <c r="AW201" s="13" t="s">
        <v>5</v>
      </c>
      <c r="AX201" s="13" t="s">
        <v>80</v>
      </c>
      <c r="AY201" s="234" t="s">
        <v>128</v>
      </c>
    </row>
    <row r="202" spans="1:65" s="13" customFormat="1" ht="11.25">
      <c r="B202" s="224"/>
      <c r="C202" s="225"/>
      <c r="D202" s="220" t="s">
        <v>144</v>
      </c>
      <c r="E202" s="226" t="s">
        <v>1</v>
      </c>
      <c r="F202" s="227" t="s">
        <v>332</v>
      </c>
      <c r="G202" s="225"/>
      <c r="H202" s="228">
        <v>8.7999999999999995E-2</v>
      </c>
      <c r="I202" s="229"/>
      <c r="J202" s="229"/>
      <c r="K202" s="225"/>
      <c r="L202" s="225"/>
      <c r="M202" s="230"/>
      <c r="N202" s="231"/>
      <c r="O202" s="232"/>
      <c r="P202" s="232"/>
      <c r="Q202" s="232"/>
      <c r="R202" s="232"/>
      <c r="S202" s="232"/>
      <c r="T202" s="232"/>
      <c r="U202" s="232"/>
      <c r="V202" s="232"/>
      <c r="W202" s="232"/>
      <c r="X202" s="233"/>
      <c r="AT202" s="234" t="s">
        <v>144</v>
      </c>
      <c r="AU202" s="234" t="s">
        <v>88</v>
      </c>
      <c r="AV202" s="13" t="s">
        <v>90</v>
      </c>
      <c r="AW202" s="13" t="s">
        <v>5</v>
      </c>
      <c r="AX202" s="13" t="s">
        <v>80</v>
      </c>
      <c r="AY202" s="234" t="s">
        <v>128</v>
      </c>
    </row>
    <row r="203" spans="1:65" s="14" customFormat="1" ht="11.25">
      <c r="B203" s="245"/>
      <c r="C203" s="246"/>
      <c r="D203" s="220" t="s">
        <v>144</v>
      </c>
      <c r="E203" s="247" t="s">
        <v>1</v>
      </c>
      <c r="F203" s="248" t="s">
        <v>320</v>
      </c>
      <c r="G203" s="246"/>
      <c r="H203" s="249">
        <v>8.5709999999999997</v>
      </c>
      <c r="I203" s="250"/>
      <c r="J203" s="250"/>
      <c r="K203" s="246"/>
      <c r="L203" s="246"/>
      <c r="M203" s="251"/>
      <c r="N203" s="252"/>
      <c r="O203" s="253"/>
      <c r="P203" s="253"/>
      <c r="Q203" s="253"/>
      <c r="R203" s="253"/>
      <c r="S203" s="253"/>
      <c r="T203" s="253"/>
      <c r="U203" s="253"/>
      <c r="V203" s="253"/>
      <c r="W203" s="253"/>
      <c r="X203" s="254"/>
      <c r="AT203" s="255" t="s">
        <v>144</v>
      </c>
      <c r="AU203" s="255" t="s">
        <v>88</v>
      </c>
      <c r="AV203" s="14" t="s">
        <v>136</v>
      </c>
      <c r="AW203" s="14" t="s">
        <v>5</v>
      </c>
      <c r="AX203" s="14" t="s">
        <v>88</v>
      </c>
      <c r="AY203" s="255" t="s">
        <v>128</v>
      </c>
    </row>
    <row r="204" spans="1:65" s="2" customFormat="1" ht="24" customHeight="1">
      <c r="A204" s="32"/>
      <c r="B204" s="33"/>
      <c r="C204" s="206" t="s">
        <v>333</v>
      </c>
      <c r="D204" s="206" t="s">
        <v>131</v>
      </c>
      <c r="E204" s="207" t="s">
        <v>334</v>
      </c>
      <c r="F204" s="208" t="s">
        <v>335</v>
      </c>
      <c r="G204" s="209" t="s">
        <v>306</v>
      </c>
      <c r="H204" s="210">
        <v>223.22399999999999</v>
      </c>
      <c r="I204" s="211"/>
      <c r="J204" s="211"/>
      <c r="K204" s="212">
        <f>ROUND(P204*H204,2)</f>
        <v>0</v>
      </c>
      <c r="L204" s="208" t="s">
        <v>135</v>
      </c>
      <c r="M204" s="37"/>
      <c r="N204" s="213" t="s">
        <v>1</v>
      </c>
      <c r="O204" s="214" t="s">
        <v>43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285</v>
      </c>
      <c r="AT204" s="218" t="s">
        <v>131</v>
      </c>
      <c r="AU204" s="218" t="s">
        <v>88</v>
      </c>
      <c r="AY204" s="16" t="s">
        <v>128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88</v>
      </c>
      <c r="BK204" s="219">
        <f>ROUND(P204*H204,2)</f>
        <v>0</v>
      </c>
      <c r="BL204" s="16" t="s">
        <v>285</v>
      </c>
      <c r="BM204" s="218" t="s">
        <v>336</v>
      </c>
    </row>
    <row r="205" spans="1:65" s="13" customFormat="1" ht="11.25">
      <c r="B205" s="224"/>
      <c r="C205" s="225"/>
      <c r="D205" s="220" t="s">
        <v>144</v>
      </c>
      <c r="E205" s="226" t="s">
        <v>1</v>
      </c>
      <c r="F205" s="227" t="s">
        <v>315</v>
      </c>
      <c r="G205" s="225"/>
      <c r="H205" s="228">
        <v>30</v>
      </c>
      <c r="I205" s="229"/>
      <c r="J205" s="229"/>
      <c r="K205" s="225"/>
      <c r="L205" s="225"/>
      <c r="M205" s="230"/>
      <c r="N205" s="231"/>
      <c r="O205" s="232"/>
      <c r="P205" s="232"/>
      <c r="Q205" s="232"/>
      <c r="R205" s="232"/>
      <c r="S205" s="232"/>
      <c r="T205" s="232"/>
      <c r="U205" s="232"/>
      <c r="V205" s="232"/>
      <c r="W205" s="232"/>
      <c r="X205" s="233"/>
      <c r="AT205" s="234" t="s">
        <v>144</v>
      </c>
      <c r="AU205" s="234" t="s">
        <v>88</v>
      </c>
      <c r="AV205" s="13" t="s">
        <v>90</v>
      </c>
      <c r="AW205" s="13" t="s">
        <v>5</v>
      </c>
      <c r="AX205" s="13" t="s">
        <v>80</v>
      </c>
      <c r="AY205" s="234" t="s">
        <v>128</v>
      </c>
    </row>
    <row r="206" spans="1:65" s="13" customFormat="1" ht="11.25">
      <c r="B206" s="224"/>
      <c r="C206" s="225"/>
      <c r="D206" s="220" t="s">
        <v>144</v>
      </c>
      <c r="E206" s="226" t="s">
        <v>1</v>
      </c>
      <c r="F206" s="227" t="s">
        <v>316</v>
      </c>
      <c r="G206" s="225"/>
      <c r="H206" s="228">
        <v>3.6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144</v>
      </c>
      <c r="AU206" s="234" t="s">
        <v>88</v>
      </c>
      <c r="AV206" s="13" t="s">
        <v>90</v>
      </c>
      <c r="AW206" s="13" t="s">
        <v>5</v>
      </c>
      <c r="AX206" s="13" t="s">
        <v>80</v>
      </c>
      <c r="AY206" s="234" t="s">
        <v>128</v>
      </c>
    </row>
    <row r="207" spans="1:65" s="13" customFormat="1" ht="11.25">
      <c r="B207" s="224"/>
      <c r="C207" s="225"/>
      <c r="D207" s="220" t="s">
        <v>144</v>
      </c>
      <c r="E207" s="226" t="s">
        <v>1</v>
      </c>
      <c r="F207" s="227" t="s">
        <v>317</v>
      </c>
      <c r="G207" s="225"/>
      <c r="H207" s="228">
        <v>2.194</v>
      </c>
      <c r="I207" s="229"/>
      <c r="J207" s="229"/>
      <c r="K207" s="225"/>
      <c r="L207" s="225"/>
      <c r="M207" s="230"/>
      <c r="N207" s="231"/>
      <c r="O207" s="232"/>
      <c r="P207" s="232"/>
      <c r="Q207" s="232"/>
      <c r="R207" s="232"/>
      <c r="S207" s="232"/>
      <c r="T207" s="232"/>
      <c r="U207" s="232"/>
      <c r="V207" s="232"/>
      <c r="W207" s="232"/>
      <c r="X207" s="233"/>
      <c r="AT207" s="234" t="s">
        <v>144</v>
      </c>
      <c r="AU207" s="234" t="s">
        <v>88</v>
      </c>
      <c r="AV207" s="13" t="s">
        <v>90</v>
      </c>
      <c r="AW207" s="13" t="s">
        <v>5</v>
      </c>
      <c r="AX207" s="13" t="s">
        <v>80</v>
      </c>
      <c r="AY207" s="234" t="s">
        <v>128</v>
      </c>
    </row>
    <row r="208" spans="1:65" s="13" customFormat="1" ht="11.25">
      <c r="B208" s="224"/>
      <c r="C208" s="225"/>
      <c r="D208" s="220" t="s">
        <v>144</v>
      </c>
      <c r="E208" s="226" t="s">
        <v>1</v>
      </c>
      <c r="F208" s="227" t="s">
        <v>317</v>
      </c>
      <c r="G208" s="225"/>
      <c r="H208" s="228">
        <v>2.194</v>
      </c>
      <c r="I208" s="229"/>
      <c r="J208" s="229"/>
      <c r="K208" s="225"/>
      <c r="L208" s="225"/>
      <c r="M208" s="230"/>
      <c r="N208" s="231"/>
      <c r="O208" s="232"/>
      <c r="P208" s="232"/>
      <c r="Q208" s="232"/>
      <c r="R208" s="232"/>
      <c r="S208" s="232"/>
      <c r="T208" s="232"/>
      <c r="U208" s="232"/>
      <c r="V208" s="232"/>
      <c r="W208" s="232"/>
      <c r="X208" s="233"/>
      <c r="AT208" s="234" t="s">
        <v>144</v>
      </c>
      <c r="AU208" s="234" t="s">
        <v>88</v>
      </c>
      <c r="AV208" s="13" t="s">
        <v>90</v>
      </c>
      <c r="AW208" s="13" t="s">
        <v>5</v>
      </c>
      <c r="AX208" s="13" t="s">
        <v>80</v>
      </c>
      <c r="AY208" s="234" t="s">
        <v>128</v>
      </c>
    </row>
    <row r="209" spans="1:65" s="13" customFormat="1" ht="11.25">
      <c r="B209" s="224"/>
      <c r="C209" s="225"/>
      <c r="D209" s="220" t="s">
        <v>144</v>
      </c>
      <c r="E209" s="226" t="s">
        <v>1</v>
      </c>
      <c r="F209" s="227" t="s">
        <v>318</v>
      </c>
      <c r="G209" s="225"/>
      <c r="H209" s="228">
        <v>184.99</v>
      </c>
      <c r="I209" s="229"/>
      <c r="J209" s="229"/>
      <c r="K209" s="225"/>
      <c r="L209" s="225"/>
      <c r="M209" s="230"/>
      <c r="N209" s="231"/>
      <c r="O209" s="232"/>
      <c r="P209" s="232"/>
      <c r="Q209" s="232"/>
      <c r="R209" s="232"/>
      <c r="S209" s="232"/>
      <c r="T209" s="232"/>
      <c r="U209" s="232"/>
      <c r="V209" s="232"/>
      <c r="W209" s="232"/>
      <c r="X209" s="233"/>
      <c r="AT209" s="234" t="s">
        <v>144</v>
      </c>
      <c r="AU209" s="234" t="s">
        <v>88</v>
      </c>
      <c r="AV209" s="13" t="s">
        <v>90</v>
      </c>
      <c r="AW209" s="13" t="s">
        <v>5</v>
      </c>
      <c r="AX209" s="13" t="s">
        <v>80</v>
      </c>
      <c r="AY209" s="234" t="s">
        <v>128</v>
      </c>
    </row>
    <row r="210" spans="1:65" s="13" customFormat="1" ht="11.25">
      <c r="B210" s="224"/>
      <c r="C210" s="225"/>
      <c r="D210" s="220" t="s">
        <v>144</v>
      </c>
      <c r="E210" s="226" t="s">
        <v>1</v>
      </c>
      <c r="F210" s="227" t="s">
        <v>337</v>
      </c>
      <c r="G210" s="225"/>
      <c r="H210" s="228">
        <v>0.246</v>
      </c>
      <c r="I210" s="229"/>
      <c r="J210" s="229"/>
      <c r="K210" s="225"/>
      <c r="L210" s="225"/>
      <c r="M210" s="230"/>
      <c r="N210" s="231"/>
      <c r="O210" s="232"/>
      <c r="P210" s="232"/>
      <c r="Q210" s="232"/>
      <c r="R210" s="232"/>
      <c r="S210" s="232"/>
      <c r="T210" s="232"/>
      <c r="U210" s="232"/>
      <c r="V210" s="232"/>
      <c r="W210" s="232"/>
      <c r="X210" s="233"/>
      <c r="AT210" s="234" t="s">
        <v>144</v>
      </c>
      <c r="AU210" s="234" t="s">
        <v>88</v>
      </c>
      <c r="AV210" s="13" t="s">
        <v>90</v>
      </c>
      <c r="AW210" s="13" t="s">
        <v>5</v>
      </c>
      <c r="AX210" s="13" t="s">
        <v>80</v>
      </c>
      <c r="AY210" s="234" t="s">
        <v>128</v>
      </c>
    </row>
    <row r="211" spans="1:65" s="14" customFormat="1" ht="11.25">
      <c r="B211" s="245"/>
      <c r="C211" s="246"/>
      <c r="D211" s="220" t="s">
        <v>144</v>
      </c>
      <c r="E211" s="247" t="s">
        <v>1</v>
      </c>
      <c r="F211" s="248" t="s">
        <v>320</v>
      </c>
      <c r="G211" s="246"/>
      <c r="H211" s="249">
        <v>223.22400000000002</v>
      </c>
      <c r="I211" s="250"/>
      <c r="J211" s="250"/>
      <c r="K211" s="246"/>
      <c r="L211" s="246"/>
      <c r="M211" s="251"/>
      <c r="N211" s="252"/>
      <c r="O211" s="253"/>
      <c r="P211" s="253"/>
      <c r="Q211" s="253"/>
      <c r="R211" s="253"/>
      <c r="S211" s="253"/>
      <c r="T211" s="253"/>
      <c r="U211" s="253"/>
      <c r="V211" s="253"/>
      <c r="W211" s="253"/>
      <c r="X211" s="254"/>
      <c r="AT211" s="255" t="s">
        <v>144</v>
      </c>
      <c r="AU211" s="255" t="s">
        <v>88</v>
      </c>
      <c r="AV211" s="14" t="s">
        <v>136</v>
      </c>
      <c r="AW211" s="14" t="s">
        <v>5</v>
      </c>
      <c r="AX211" s="14" t="s">
        <v>88</v>
      </c>
      <c r="AY211" s="255" t="s">
        <v>128</v>
      </c>
    </row>
    <row r="212" spans="1:65" s="2" customFormat="1" ht="24" customHeight="1">
      <c r="A212" s="32"/>
      <c r="B212" s="33"/>
      <c r="C212" s="206" t="s">
        <v>338</v>
      </c>
      <c r="D212" s="206" t="s">
        <v>131</v>
      </c>
      <c r="E212" s="207" t="s">
        <v>339</v>
      </c>
      <c r="F212" s="208" t="s">
        <v>340</v>
      </c>
      <c r="G212" s="209" t="s">
        <v>134</v>
      </c>
      <c r="H212" s="210">
        <v>3</v>
      </c>
      <c r="I212" s="211"/>
      <c r="J212" s="211"/>
      <c r="K212" s="212">
        <f>ROUND(P212*H212,2)</f>
        <v>0</v>
      </c>
      <c r="L212" s="208" t="s">
        <v>135</v>
      </c>
      <c r="M212" s="37"/>
      <c r="N212" s="213" t="s">
        <v>1</v>
      </c>
      <c r="O212" s="214" t="s">
        <v>43</v>
      </c>
      <c r="P212" s="215">
        <f>I212+J212</f>
        <v>0</v>
      </c>
      <c r="Q212" s="215">
        <f>ROUND(I212*H212,2)</f>
        <v>0</v>
      </c>
      <c r="R212" s="215">
        <f>ROUND(J212*H212,2)</f>
        <v>0</v>
      </c>
      <c r="S212" s="68"/>
      <c r="T212" s="216">
        <f>S212*H212</f>
        <v>0</v>
      </c>
      <c r="U212" s="216">
        <v>0</v>
      </c>
      <c r="V212" s="216">
        <f>U212*H212</f>
        <v>0</v>
      </c>
      <c r="W212" s="216">
        <v>0</v>
      </c>
      <c r="X212" s="217">
        <f>W212*H212</f>
        <v>0</v>
      </c>
      <c r="Y212" s="32"/>
      <c r="Z212" s="32"/>
      <c r="AA212" s="32"/>
      <c r="AB212" s="32"/>
      <c r="AC212" s="32"/>
      <c r="AD212" s="32"/>
      <c r="AE212" s="32"/>
      <c r="AR212" s="218" t="s">
        <v>285</v>
      </c>
      <c r="AT212" s="218" t="s">
        <v>131</v>
      </c>
      <c r="AU212" s="218" t="s">
        <v>88</v>
      </c>
      <c r="AY212" s="16" t="s">
        <v>128</v>
      </c>
      <c r="BE212" s="219">
        <f>IF(O212="základní",K212,0)</f>
        <v>0</v>
      </c>
      <c r="BF212" s="219">
        <f>IF(O212="snížená",K212,0)</f>
        <v>0</v>
      </c>
      <c r="BG212" s="219">
        <f>IF(O212="zákl. přenesená",K212,0)</f>
        <v>0</v>
      </c>
      <c r="BH212" s="219">
        <f>IF(O212="sníž. přenesená",K212,0)</f>
        <v>0</v>
      </c>
      <c r="BI212" s="219">
        <f>IF(O212="nulová",K212,0)</f>
        <v>0</v>
      </c>
      <c r="BJ212" s="16" t="s">
        <v>88</v>
      </c>
      <c r="BK212" s="219">
        <f>ROUND(P212*H212,2)</f>
        <v>0</v>
      </c>
      <c r="BL212" s="16" t="s">
        <v>285</v>
      </c>
      <c r="BM212" s="218" t="s">
        <v>341</v>
      </c>
    </row>
    <row r="213" spans="1:65" s="13" customFormat="1" ht="11.25">
      <c r="B213" s="224"/>
      <c r="C213" s="225"/>
      <c r="D213" s="220" t="s">
        <v>144</v>
      </c>
      <c r="E213" s="226" t="s">
        <v>1</v>
      </c>
      <c r="F213" s="227" t="s">
        <v>342</v>
      </c>
      <c r="G213" s="225"/>
      <c r="H213" s="228">
        <v>2</v>
      </c>
      <c r="I213" s="229"/>
      <c r="J213" s="229"/>
      <c r="K213" s="225"/>
      <c r="L213" s="225"/>
      <c r="M213" s="230"/>
      <c r="N213" s="231"/>
      <c r="O213" s="232"/>
      <c r="P213" s="232"/>
      <c r="Q213" s="232"/>
      <c r="R213" s="232"/>
      <c r="S213" s="232"/>
      <c r="T213" s="232"/>
      <c r="U213" s="232"/>
      <c r="V213" s="232"/>
      <c r="W213" s="232"/>
      <c r="X213" s="233"/>
      <c r="AT213" s="234" t="s">
        <v>144</v>
      </c>
      <c r="AU213" s="234" t="s">
        <v>88</v>
      </c>
      <c r="AV213" s="13" t="s">
        <v>90</v>
      </c>
      <c r="AW213" s="13" t="s">
        <v>5</v>
      </c>
      <c r="AX213" s="13" t="s">
        <v>80</v>
      </c>
      <c r="AY213" s="234" t="s">
        <v>128</v>
      </c>
    </row>
    <row r="214" spans="1:65" s="13" customFormat="1" ht="11.25">
      <c r="B214" s="224"/>
      <c r="C214" s="225"/>
      <c r="D214" s="220" t="s">
        <v>144</v>
      </c>
      <c r="E214" s="226" t="s">
        <v>1</v>
      </c>
      <c r="F214" s="227" t="s">
        <v>343</v>
      </c>
      <c r="G214" s="225"/>
      <c r="H214" s="228">
        <v>1</v>
      </c>
      <c r="I214" s="229"/>
      <c r="J214" s="229"/>
      <c r="K214" s="225"/>
      <c r="L214" s="225"/>
      <c r="M214" s="230"/>
      <c r="N214" s="231"/>
      <c r="O214" s="232"/>
      <c r="P214" s="232"/>
      <c r="Q214" s="232"/>
      <c r="R214" s="232"/>
      <c r="S214" s="232"/>
      <c r="T214" s="232"/>
      <c r="U214" s="232"/>
      <c r="V214" s="232"/>
      <c r="W214" s="232"/>
      <c r="X214" s="233"/>
      <c r="AT214" s="234" t="s">
        <v>144</v>
      </c>
      <c r="AU214" s="234" t="s">
        <v>88</v>
      </c>
      <c r="AV214" s="13" t="s">
        <v>90</v>
      </c>
      <c r="AW214" s="13" t="s">
        <v>5</v>
      </c>
      <c r="AX214" s="13" t="s">
        <v>80</v>
      </c>
      <c r="AY214" s="234" t="s">
        <v>128</v>
      </c>
    </row>
    <row r="215" spans="1:65" s="14" customFormat="1" ht="11.25">
      <c r="B215" s="245"/>
      <c r="C215" s="246"/>
      <c r="D215" s="220" t="s">
        <v>144</v>
      </c>
      <c r="E215" s="247" t="s">
        <v>1</v>
      </c>
      <c r="F215" s="248" t="s">
        <v>320</v>
      </c>
      <c r="G215" s="246"/>
      <c r="H215" s="249">
        <v>3</v>
      </c>
      <c r="I215" s="250"/>
      <c r="J215" s="250"/>
      <c r="K215" s="246"/>
      <c r="L215" s="246"/>
      <c r="M215" s="251"/>
      <c r="N215" s="252"/>
      <c r="O215" s="253"/>
      <c r="P215" s="253"/>
      <c r="Q215" s="253"/>
      <c r="R215" s="253"/>
      <c r="S215" s="253"/>
      <c r="T215" s="253"/>
      <c r="U215" s="253"/>
      <c r="V215" s="253"/>
      <c r="W215" s="253"/>
      <c r="X215" s="254"/>
      <c r="AT215" s="255" t="s">
        <v>144</v>
      </c>
      <c r="AU215" s="255" t="s">
        <v>88</v>
      </c>
      <c r="AV215" s="14" t="s">
        <v>136</v>
      </c>
      <c r="AW215" s="14" t="s">
        <v>5</v>
      </c>
      <c r="AX215" s="14" t="s">
        <v>88</v>
      </c>
      <c r="AY215" s="255" t="s">
        <v>128</v>
      </c>
    </row>
    <row r="216" spans="1:65" s="2" customFormat="1" ht="24" customHeight="1">
      <c r="A216" s="32"/>
      <c r="B216" s="33"/>
      <c r="C216" s="206" t="s">
        <v>344</v>
      </c>
      <c r="D216" s="206" t="s">
        <v>131</v>
      </c>
      <c r="E216" s="207" t="s">
        <v>345</v>
      </c>
      <c r="F216" s="208" t="s">
        <v>346</v>
      </c>
      <c r="G216" s="209" t="s">
        <v>306</v>
      </c>
      <c r="H216" s="210">
        <v>0.5</v>
      </c>
      <c r="I216" s="211"/>
      <c r="J216" s="211"/>
      <c r="K216" s="212">
        <f>ROUND(P216*H216,2)</f>
        <v>0</v>
      </c>
      <c r="L216" s="208" t="s">
        <v>135</v>
      </c>
      <c r="M216" s="37"/>
      <c r="N216" s="256" t="s">
        <v>1</v>
      </c>
      <c r="O216" s="257" t="s">
        <v>43</v>
      </c>
      <c r="P216" s="258">
        <f>I216+J216</f>
        <v>0</v>
      </c>
      <c r="Q216" s="258">
        <f>ROUND(I216*H216,2)</f>
        <v>0</v>
      </c>
      <c r="R216" s="258">
        <f>ROUND(J216*H216,2)</f>
        <v>0</v>
      </c>
      <c r="S216" s="259"/>
      <c r="T216" s="260">
        <f>S216*H216</f>
        <v>0</v>
      </c>
      <c r="U216" s="260">
        <v>0</v>
      </c>
      <c r="V216" s="260">
        <f>U216*H216</f>
        <v>0</v>
      </c>
      <c r="W216" s="260">
        <v>0</v>
      </c>
      <c r="X216" s="261">
        <f>W216*H216</f>
        <v>0</v>
      </c>
      <c r="Y216" s="32"/>
      <c r="Z216" s="32"/>
      <c r="AA216" s="32"/>
      <c r="AB216" s="32"/>
      <c r="AC216" s="32"/>
      <c r="AD216" s="32"/>
      <c r="AE216" s="32"/>
      <c r="AR216" s="218" t="s">
        <v>285</v>
      </c>
      <c r="AT216" s="218" t="s">
        <v>131</v>
      </c>
      <c r="AU216" s="218" t="s">
        <v>88</v>
      </c>
      <c r="AY216" s="16" t="s">
        <v>128</v>
      </c>
      <c r="BE216" s="219">
        <f>IF(O216="základní",K216,0)</f>
        <v>0</v>
      </c>
      <c r="BF216" s="219">
        <f>IF(O216="snížená",K216,0)</f>
        <v>0</v>
      </c>
      <c r="BG216" s="219">
        <f>IF(O216="zákl. přenesená",K216,0)</f>
        <v>0</v>
      </c>
      <c r="BH216" s="219">
        <f>IF(O216="sníž. přenesená",K216,0)</f>
        <v>0</v>
      </c>
      <c r="BI216" s="219">
        <f>IF(O216="nulová",K216,0)</f>
        <v>0</v>
      </c>
      <c r="BJ216" s="16" t="s">
        <v>88</v>
      </c>
      <c r="BK216" s="219">
        <f>ROUND(P216*H216,2)</f>
        <v>0</v>
      </c>
      <c r="BL216" s="16" t="s">
        <v>285</v>
      </c>
      <c r="BM216" s="218" t="s">
        <v>347</v>
      </c>
    </row>
    <row r="217" spans="1:65" s="2" customFormat="1" ht="6.95" customHeight="1">
      <c r="A217" s="32"/>
      <c r="B217" s="52"/>
      <c r="C217" s="53"/>
      <c r="D217" s="53"/>
      <c r="E217" s="53"/>
      <c r="F217" s="53"/>
      <c r="G217" s="53"/>
      <c r="H217" s="53"/>
      <c r="I217" s="151"/>
      <c r="J217" s="151"/>
      <c r="K217" s="53"/>
      <c r="L217" s="53"/>
      <c r="M217" s="37"/>
      <c r="N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</row>
  </sheetData>
  <sheetProtection algorithmName="SHA-512" hashValue="ARb72QdblXXxvOZcaF2hcm7uBx8MfeJA4BKTdZP2uLap12fUyz8E1+GbAtOo54WMdGmjmNBDRJbqvLAg2a1p9A==" saltValue="9GqHl2Jx0IwoN36XBNXOO9fAiKvCec5JUR4FZYSrEvzhXqldZJktj35MTVQjyi+04zbyzJbskiDDuNLNbl1VrQ==" spinCount="100000" sheet="1" objects="1" scenarios="1" formatColumns="0" formatRows="0" autoFilter="0"/>
  <autoFilter ref="C118:L216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T2" s="16" t="s">
        <v>93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94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7" t="str">
        <f>'Rekapitulace stavby'!K6</f>
        <v>Výměna kolejnic v žst. Dobrá u Frýdku Místku</v>
      </c>
      <c r="F7" s="308"/>
      <c r="G7" s="308"/>
      <c r="H7" s="308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95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9" t="s">
        <v>348</v>
      </c>
      <c r="F9" s="310"/>
      <c r="G9" s="310"/>
      <c r="H9" s="310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22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26. 2. 2020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30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1" t="str">
        <f>'Rekapitulace stavby'!E14</f>
        <v>Vyplň údaj</v>
      </c>
      <c r="F18" s="312"/>
      <c r="G18" s="312"/>
      <c r="H18" s="312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36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37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3" t="s">
        <v>1</v>
      </c>
      <c r="F27" s="313"/>
      <c r="G27" s="313"/>
      <c r="H27" s="313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97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98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38</v>
      </c>
      <c r="E32" s="32"/>
      <c r="F32" s="32"/>
      <c r="G32" s="32"/>
      <c r="H32" s="32"/>
      <c r="I32" s="113"/>
      <c r="J32" s="113"/>
      <c r="K32" s="126">
        <f>ROUND(K117,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40</v>
      </c>
      <c r="G34" s="32"/>
      <c r="H34" s="32"/>
      <c r="I34" s="128" t="s">
        <v>39</v>
      </c>
      <c r="J34" s="113"/>
      <c r="K34" s="127" t="s">
        <v>41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42</v>
      </c>
      <c r="E35" s="112" t="s">
        <v>43</v>
      </c>
      <c r="F35" s="124">
        <f>ROUND((SUM(BE117:BE120)),  2)</f>
        <v>0</v>
      </c>
      <c r="G35" s="32"/>
      <c r="H35" s="32"/>
      <c r="I35" s="130">
        <v>0.21</v>
      </c>
      <c r="J35" s="113"/>
      <c r="K35" s="124">
        <f>ROUND(((SUM(BE117:BE120))*I35),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44</v>
      </c>
      <c r="F36" s="124">
        <f>ROUND((SUM(BF117:BF120)),  2)</f>
        <v>0</v>
      </c>
      <c r="G36" s="32"/>
      <c r="H36" s="32"/>
      <c r="I36" s="130">
        <v>0.15</v>
      </c>
      <c r="J36" s="113"/>
      <c r="K36" s="124">
        <f>ROUND(((SUM(BF117:BF120))*I36),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45</v>
      </c>
      <c r="F37" s="124">
        <f>ROUND((SUM(BG117:BG120)),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46</v>
      </c>
      <c r="F38" s="124">
        <f>ROUND((SUM(BH117:BH120)),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47</v>
      </c>
      <c r="F39" s="124">
        <f>ROUND((SUM(BI117:BI120)),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48</v>
      </c>
      <c r="E41" s="133"/>
      <c r="F41" s="133"/>
      <c r="G41" s="134" t="s">
        <v>49</v>
      </c>
      <c r="H41" s="135" t="s">
        <v>50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51</v>
      </c>
      <c r="E50" s="140"/>
      <c r="F50" s="140"/>
      <c r="G50" s="139" t="s">
        <v>52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55</v>
      </c>
      <c r="E65" s="147"/>
      <c r="F65" s="147"/>
      <c r="G65" s="139" t="s">
        <v>56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99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4" t="str">
        <f>E7</f>
        <v>Výměna kolejnic v žst. Dobrá u Frýdku Místku</v>
      </c>
      <c r="F85" s="315"/>
      <c r="G85" s="315"/>
      <c r="H85" s="315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95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6" t="str">
        <f>E9</f>
        <v>VRN - - soupis prací VRN</v>
      </c>
      <c r="F87" s="316"/>
      <c r="G87" s="316"/>
      <c r="H87" s="316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 xml:space="preserve"> </v>
      </c>
      <c r="G89" s="34"/>
      <c r="H89" s="34"/>
      <c r="I89" s="115" t="s">
        <v>25</v>
      </c>
      <c r="J89" s="117" t="str">
        <f>IF(J12="","",J12)</f>
        <v>26. 2. 2020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 xml:space="preserve">Správa železnic s.o.,OŘ Ostrava,ST Ostrava 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36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100</v>
      </c>
      <c r="D94" s="157"/>
      <c r="E94" s="157"/>
      <c r="F94" s="157"/>
      <c r="G94" s="157"/>
      <c r="H94" s="157"/>
      <c r="I94" s="158" t="s">
        <v>101</v>
      </c>
      <c r="J94" s="158" t="s">
        <v>102</v>
      </c>
      <c r="K94" s="159" t="s">
        <v>103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104</v>
      </c>
      <c r="D96" s="34"/>
      <c r="E96" s="34"/>
      <c r="F96" s="34"/>
      <c r="G96" s="34"/>
      <c r="H96" s="34"/>
      <c r="I96" s="161">
        <f>Q117</f>
        <v>0</v>
      </c>
      <c r="J96" s="161">
        <f>R117</f>
        <v>0</v>
      </c>
      <c r="K96" s="81">
        <f>K117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105</v>
      </c>
    </row>
    <row r="97" spans="1:31" s="9" customFormat="1" ht="24.95" customHeight="1">
      <c r="B97" s="162"/>
      <c r="C97" s="163"/>
      <c r="D97" s="164" t="s">
        <v>349</v>
      </c>
      <c r="E97" s="165"/>
      <c r="F97" s="165"/>
      <c r="G97" s="165"/>
      <c r="H97" s="165"/>
      <c r="I97" s="166">
        <f>Q118</f>
        <v>0</v>
      </c>
      <c r="J97" s="166">
        <f>R118</f>
        <v>0</v>
      </c>
      <c r="K97" s="167">
        <f>K118</f>
        <v>0</v>
      </c>
      <c r="L97" s="163"/>
      <c r="M97" s="168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3"/>
      <c r="J98" s="113"/>
      <c r="K98" s="34"/>
      <c r="L98" s="34"/>
      <c r="M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1"/>
      <c r="J99" s="151"/>
      <c r="K99" s="53"/>
      <c r="L99" s="53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4"/>
      <c r="J103" s="154"/>
      <c r="K103" s="55"/>
      <c r="L103" s="55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2" t="s">
        <v>109</v>
      </c>
      <c r="D104" s="34"/>
      <c r="E104" s="34"/>
      <c r="F104" s="34"/>
      <c r="G104" s="34"/>
      <c r="H104" s="34"/>
      <c r="I104" s="113"/>
      <c r="J104" s="113"/>
      <c r="K104" s="34"/>
      <c r="L104" s="34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8" t="s">
        <v>17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314" t="str">
        <f>E7</f>
        <v>Výměna kolejnic v žst. Dobrá u Frýdku Místku</v>
      </c>
      <c r="F107" s="315"/>
      <c r="G107" s="315"/>
      <c r="H107" s="315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95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86" t="str">
        <f>E9</f>
        <v>VRN - - soupis prací VRN</v>
      </c>
      <c r="F109" s="316"/>
      <c r="G109" s="316"/>
      <c r="H109" s="316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8" t="s">
        <v>23</v>
      </c>
      <c r="D111" s="34"/>
      <c r="E111" s="34"/>
      <c r="F111" s="26" t="str">
        <f>F12</f>
        <v xml:space="preserve"> </v>
      </c>
      <c r="G111" s="34"/>
      <c r="H111" s="34"/>
      <c r="I111" s="115" t="s">
        <v>25</v>
      </c>
      <c r="J111" s="117" t="str">
        <f>IF(J12="","",J12)</f>
        <v>26. 2. 2020</v>
      </c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8" t="s">
        <v>27</v>
      </c>
      <c r="D113" s="34"/>
      <c r="E113" s="34"/>
      <c r="F113" s="26" t="str">
        <f>E15</f>
        <v xml:space="preserve">Správa železnic s.o.,OŘ Ostrava,ST Ostrava </v>
      </c>
      <c r="G113" s="34"/>
      <c r="H113" s="34"/>
      <c r="I113" s="115" t="s">
        <v>35</v>
      </c>
      <c r="J113" s="155" t="str">
        <f>E21</f>
        <v xml:space="preserve"> 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33</v>
      </c>
      <c r="D114" s="34"/>
      <c r="E114" s="34"/>
      <c r="F114" s="26" t="str">
        <f>IF(E18="","",E18)</f>
        <v>Vyplň údaj</v>
      </c>
      <c r="G114" s="34"/>
      <c r="H114" s="34"/>
      <c r="I114" s="115" t="s">
        <v>36</v>
      </c>
      <c r="J114" s="155" t="str">
        <f>E24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113"/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76"/>
      <c r="B116" s="177"/>
      <c r="C116" s="178" t="s">
        <v>110</v>
      </c>
      <c r="D116" s="179" t="s">
        <v>63</v>
      </c>
      <c r="E116" s="179" t="s">
        <v>59</v>
      </c>
      <c r="F116" s="179" t="s">
        <v>60</v>
      </c>
      <c r="G116" s="179" t="s">
        <v>111</v>
      </c>
      <c r="H116" s="179" t="s">
        <v>112</v>
      </c>
      <c r="I116" s="180" t="s">
        <v>113</v>
      </c>
      <c r="J116" s="180" t="s">
        <v>114</v>
      </c>
      <c r="K116" s="179" t="s">
        <v>103</v>
      </c>
      <c r="L116" s="181" t="s">
        <v>115</v>
      </c>
      <c r="M116" s="182"/>
      <c r="N116" s="72" t="s">
        <v>1</v>
      </c>
      <c r="O116" s="73" t="s">
        <v>42</v>
      </c>
      <c r="P116" s="73" t="s">
        <v>116</v>
      </c>
      <c r="Q116" s="73" t="s">
        <v>117</v>
      </c>
      <c r="R116" s="73" t="s">
        <v>118</v>
      </c>
      <c r="S116" s="73" t="s">
        <v>119</v>
      </c>
      <c r="T116" s="73" t="s">
        <v>120</v>
      </c>
      <c r="U116" s="73" t="s">
        <v>121</v>
      </c>
      <c r="V116" s="73" t="s">
        <v>122</v>
      </c>
      <c r="W116" s="73" t="s">
        <v>123</v>
      </c>
      <c r="X116" s="74" t="s">
        <v>124</v>
      </c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2"/>
      <c r="B117" s="33"/>
      <c r="C117" s="79" t="s">
        <v>125</v>
      </c>
      <c r="D117" s="34"/>
      <c r="E117" s="34"/>
      <c r="F117" s="34"/>
      <c r="G117" s="34"/>
      <c r="H117" s="34"/>
      <c r="I117" s="113"/>
      <c r="J117" s="113"/>
      <c r="K117" s="183">
        <f>BK117</f>
        <v>0</v>
      </c>
      <c r="L117" s="34"/>
      <c r="M117" s="37"/>
      <c r="N117" s="75"/>
      <c r="O117" s="184"/>
      <c r="P117" s="76"/>
      <c r="Q117" s="185">
        <f>Q118</f>
        <v>0</v>
      </c>
      <c r="R117" s="185">
        <f>R118</f>
        <v>0</v>
      </c>
      <c r="S117" s="76"/>
      <c r="T117" s="186">
        <f>T118</f>
        <v>0</v>
      </c>
      <c r="U117" s="76"/>
      <c r="V117" s="186">
        <f>V118</f>
        <v>0</v>
      </c>
      <c r="W117" s="76"/>
      <c r="X117" s="187">
        <f>X118</f>
        <v>0</v>
      </c>
      <c r="Y117" s="32"/>
      <c r="Z117" s="32"/>
      <c r="AA117" s="32"/>
      <c r="AB117" s="32"/>
      <c r="AC117" s="32"/>
      <c r="AD117" s="32"/>
      <c r="AE117" s="32"/>
      <c r="AT117" s="16" t="s">
        <v>79</v>
      </c>
      <c r="AU117" s="16" t="s">
        <v>105</v>
      </c>
      <c r="BK117" s="188">
        <f>BK118</f>
        <v>0</v>
      </c>
    </row>
    <row r="118" spans="1:65" s="12" customFormat="1" ht="25.9" customHeight="1">
      <c r="B118" s="189"/>
      <c r="C118" s="190"/>
      <c r="D118" s="191" t="s">
        <v>79</v>
      </c>
      <c r="E118" s="192" t="s">
        <v>91</v>
      </c>
      <c r="F118" s="192" t="s">
        <v>350</v>
      </c>
      <c r="G118" s="190"/>
      <c r="H118" s="190"/>
      <c r="I118" s="193"/>
      <c r="J118" s="193"/>
      <c r="K118" s="194">
        <f>BK118</f>
        <v>0</v>
      </c>
      <c r="L118" s="190"/>
      <c r="M118" s="195"/>
      <c r="N118" s="196"/>
      <c r="O118" s="197"/>
      <c r="P118" s="197"/>
      <c r="Q118" s="198">
        <f>SUM(Q119:Q120)</f>
        <v>0</v>
      </c>
      <c r="R118" s="198">
        <f>SUM(R119:R120)</f>
        <v>0</v>
      </c>
      <c r="S118" s="197"/>
      <c r="T118" s="199">
        <f>SUM(T119:T120)</f>
        <v>0</v>
      </c>
      <c r="U118" s="197"/>
      <c r="V118" s="199">
        <f>SUM(V119:V120)</f>
        <v>0</v>
      </c>
      <c r="W118" s="197"/>
      <c r="X118" s="200">
        <f>SUM(X119:X120)</f>
        <v>0</v>
      </c>
      <c r="AR118" s="201" t="s">
        <v>129</v>
      </c>
      <c r="AT118" s="202" t="s">
        <v>79</v>
      </c>
      <c r="AU118" s="202" t="s">
        <v>80</v>
      </c>
      <c r="AY118" s="201" t="s">
        <v>128</v>
      </c>
      <c r="BK118" s="203">
        <f>SUM(BK119:BK120)</f>
        <v>0</v>
      </c>
    </row>
    <row r="119" spans="1:65" s="2" customFormat="1" ht="36" customHeight="1">
      <c r="A119" s="32"/>
      <c r="B119" s="33"/>
      <c r="C119" s="206" t="s">
        <v>88</v>
      </c>
      <c r="D119" s="206" t="s">
        <v>131</v>
      </c>
      <c r="E119" s="207" t="s">
        <v>351</v>
      </c>
      <c r="F119" s="208" t="s">
        <v>352</v>
      </c>
      <c r="G119" s="209" t="s">
        <v>353</v>
      </c>
      <c r="H119" s="262"/>
      <c r="I119" s="211"/>
      <c r="J119" s="211"/>
      <c r="K119" s="212">
        <f>ROUND(P119*H119,2)</f>
        <v>0</v>
      </c>
      <c r="L119" s="208" t="s">
        <v>135</v>
      </c>
      <c r="M119" s="37"/>
      <c r="N119" s="213" t="s">
        <v>1</v>
      </c>
      <c r="O119" s="214" t="s">
        <v>43</v>
      </c>
      <c r="P119" s="215">
        <f>I119+J119</f>
        <v>0</v>
      </c>
      <c r="Q119" s="215">
        <f>ROUND(I119*H119,2)</f>
        <v>0</v>
      </c>
      <c r="R119" s="215">
        <f>ROUND(J119*H119,2)</f>
        <v>0</v>
      </c>
      <c r="S119" s="68"/>
      <c r="T119" s="216">
        <f>S119*H119</f>
        <v>0</v>
      </c>
      <c r="U119" s="216">
        <v>0</v>
      </c>
      <c r="V119" s="216">
        <f>U119*H119</f>
        <v>0</v>
      </c>
      <c r="W119" s="216">
        <v>0</v>
      </c>
      <c r="X119" s="217">
        <f>W119*H119</f>
        <v>0</v>
      </c>
      <c r="Y119" s="32"/>
      <c r="Z119" s="32"/>
      <c r="AA119" s="32"/>
      <c r="AB119" s="32"/>
      <c r="AC119" s="32"/>
      <c r="AD119" s="32"/>
      <c r="AE119" s="32"/>
      <c r="AR119" s="218" t="s">
        <v>136</v>
      </c>
      <c r="AT119" s="218" t="s">
        <v>131</v>
      </c>
      <c r="AU119" s="218" t="s">
        <v>88</v>
      </c>
      <c r="AY119" s="16" t="s">
        <v>128</v>
      </c>
      <c r="BE119" s="219">
        <f>IF(O119="základní",K119,0)</f>
        <v>0</v>
      </c>
      <c r="BF119" s="219">
        <f>IF(O119="snížená",K119,0)</f>
        <v>0</v>
      </c>
      <c r="BG119" s="219">
        <f>IF(O119="zákl. přenesená",K119,0)</f>
        <v>0</v>
      </c>
      <c r="BH119" s="219">
        <f>IF(O119="sníž. přenesená",K119,0)</f>
        <v>0</v>
      </c>
      <c r="BI119" s="219">
        <f>IF(O119="nulová",K119,0)</f>
        <v>0</v>
      </c>
      <c r="BJ119" s="16" t="s">
        <v>88</v>
      </c>
      <c r="BK119" s="219">
        <f>ROUND(P119*H119,2)</f>
        <v>0</v>
      </c>
      <c r="BL119" s="16" t="s">
        <v>136</v>
      </c>
      <c r="BM119" s="218" t="s">
        <v>354</v>
      </c>
    </row>
    <row r="120" spans="1:65" s="2" customFormat="1" ht="19.5">
      <c r="A120" s="32"/>
      <c r="B120" s="33"/>
      <c r="C120" s="34"/>
      <c r="D120" s="220" t="s">
        <v>142</v>
      </c>
      <c r="E120" s="34"/>
      <c r="F120" s="221" t="s">
        <v>355</v>
      </c>
      <c r="G120" s="34"/>
      <c r="H120" s="34"/>
      <c r="I120" s="113"/>
      <c r="J120" s="113"/>
      <c r="K120" s="34"/>
      <c r="L120" s="34"/>
      <c r="M120" s="37"/>
      <c r="N120" s="263"/>
      <c r="O120" s="264"/>
      <c r="P120" s="259"/>
      <c r="Q120" s="259"/>
      <c r="R120" s="259"/>
      <c r="S120" s="259"/>
      <c r="T120" s="259"/>
      <c r="U120" s="259"/>
      <c r="V120" s="259"/>
      <c r="W120" s="259"/>
      <c r="X120" s="265"/>
      <c r="Y120" s="32"/>
      <c r="Z120" s="32"/>
      <c r="AA120" s="32"/>
      <c r="AB120" s="32"/>
      <c r="AC120" s="32"/>
      <c r="AD120" s="32"/>
      <c r="AE120" s="32"/>
      <c r="AT120" s="16" t="s">
        <v>142</v>
      </c>
      <c r="AU120" s="16" t="s">
        <v>88</v>
      </c>
    </row>
    <row r="121" spans="1:65" s="2" customFormat="1" ht="6.95" customHeight="1">
      <c r="A121" s="32"/>
      <c r="B121" s="52"/>
      <c r="C121" s="53"/>
      <c r="D121" s="53"/>
      <c r="E121" s="53"/>
      <c r="F121" s="53"/>
      <c r="G121" s="53"/>
      <c r="H121" s="53"/>
      <c r="I121" s="151"/>
      <c r="J121" s="151"/>
      <c r="K121" s="53"/>
      <c r="L121" s="53"/>
      <c r="M121" s="37"/>
      <c r="N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</sheetData>
  <sheetProtection algorithmName="SHA-512" hashValue="vWfFncZAQSYDUvY48oVUsCRx7BJ6LqAY+BnAGHMB278X+QwIlM5+4WyVTIgqETyoBisbKHy/BVbt4V49cqNS0Q==" saltValue="PtQsdhkNjxL//8ScS9mkDi+fopGufZR2e/SOBJF7jaXojBgjiLbswAplDigmBE7ItzFxModf3cV6VNyCNKe5FA==" spinCount="100000" sheet="1" objects="1" scenarios="1" formatColumns="0" formatRows="0" autoFilter="0"/>
  <autoFilter ref="C116:L120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Výměna kolejnic v...</vt:lpstr>
      <vt:lpstr>VRN - - soupis prací VRN</vt:lpstr>
      <vt:lpstr>'Rekapitulace stavby'!Názvy_tisku</vt:lpstr>
      <vt:lpstr>'SO 01 - Výměna kolejnic v...'!Názvy_tisku</vt:lpstr>
      <vt:lpstr>'VRN - - soupis prací VRN'!Názvy_tisku</vt:lpstr>
      <vt:lpstr>'Rekapitulace stavby'!Oblast_tisku</vt:lpstr>
      <vt:lpstr>'SO 01 - Výměna kolejnic v...'!Oblast_tisku</vt:lpstr>
      <vt:lpstr>'VRN - - soupis prací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2020-03-04T12:05:14Z</dcterms:created>
  <dcterms:modified xsi:type="dcterms:W3CDTF">2020-03-04T12:06:16Z</dcterms:modified>
</cp:coreProperties>
</file>